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'Individual'!$C$4:$AN$46</definedName>
    <definedName name="_xlnm.Print_Area" localSheetId="0">'Equips 1aC'!$A$1:$I$49</definedName>
    <definedName name="_xlnm.Print_Area" localSheetId="3">'Individual'!$A$1:$AN$37</definedName>
    <definedName name="Imprimir_área_IM" localSheetId="3">'Individual'!$A$1:$AN$45</definedName>
  </definedNames>
  <calcPr fullCalcOnLoad="1"/>
</workbook>
</file>

<file path=xl/sharedStrings.xml><?xml version="1.0" encoding="utf-8"?>
<sst xmlns="http://schemas.openxmlformats.org/spreadsheetml/2006/main" count="155" uniqueCount="68">
  <si>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</si>
  <si>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</si>
  <si>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</si>
  <si>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</si>
  <si>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</si>
  <si>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</si>
  <si>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</si>
  <si>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</si>
  <si>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</si>
  <si>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</si>
  <si>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</si>
  <si>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</si>
  <si>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</si>
  <si>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</si>
  <si>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</si>
  <si>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</si>
  <si>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</si>
  <si>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</si>
  <si>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</si>
  <si>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</si>
  <si>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</si>
  <si>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</si>
  <si>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</si>
  <si>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</si>
  <si>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</si>
  <si>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</si>
  <si>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</si>
  <si>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</si>
  <si>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2015-2016</t>
  </si>
  <si>
    <t>-</t>
  </si>
  <si>
    <t>3a DVISIÓ MASCULINA A</t>
  </si>
  <si>
    <t>XTREME</t>
  </si>
  <si>
    <t>JOVENTUT AL-VICI C</t>
  </si>
  <si>
    <t>MEDITERRÀNIA A</t>
  </si>
  <si>
    <t>STAR BOWLING</t>
  </si>
  <si>
    <t>FULL STRIKE</t>
  </si>
  <si>
    <t>MOISÉS SEMPERE GANCHARRO</t>
  </si>
  <si>
    <t>JORDI MARTÍ SUBIRÀ</t>
  </si>
  <si>
    <t>DAVID MARCÉ SERRANO</t>
  </si>
  <si>
    <t>IVAN JIMÉNEZ NÚÑEZ</t>
  </si>
  <si>
    <t>JORGE ANDRÉS VASQUEZ</t>
  </si>
  <si>
    <t>FRANCISCO ABADAL PÉREZ</t>
  </si>
  <si>
    <t>RAMON GUASCH ESPÍ</t>
  </si>
  <si>
    <t>JORDI ESCOFET SORIANO</t>
  </si>
  <si>
    <t>MARCEL·LÍ SANGÉS ESMERATS</t>
  </si>
  <si>
    <t>FRANCISCO MENÉNDEZ GARCÍA</t>
  </si>
  <si>
    <t>NEFTALÍ MONTES DE OCA</t>
  </si>
  <si>
    <t>AARON SAUGAR MARTÍN</t>
  </si>
  <si>
    <t>GABRIEL MUELAS SERRANO</t>
  </si>
  <si>
    <t>JORDI GILI ROMAGOSA</t>
  </si>
  <si>
    <t>JORDI PICAS SIMÓ</t>
  </si>
  <si>
    <t>JORDI ARMENGOL MONTAÑA</t>
  </si>
  <si>
    <t>ALEXANDRE CULLA GINESTÀ</t>
  </si>
  <si>
    <t>RUSLAN FENEV</t>
  </si>
  <si>
    <t>XAVIER GUARDIÀ MUÑOZ</t>
  </si>
  <si>
    <t>ORIOL GUILLEN ARIAS</t>
  </si>
  <si>
    <t>VIRGILIO CÉSAR ORERO NOGUERÓN</t>
  </si>
  <si>
    <t>FRANCISCO CASTILLO LEÓN</t>
  </si>
  <si>
    <t>ALBERTO CHAPARRO DOMÍNGUEZ</t>
  </si>
  <si>
    <t>MIGUEL GUMBAU NAVARRO</t>
  </si>
  <si>
    <t>RAFAEL LÓPEZ RUIZ</t>
  </si>
  <si>
    <t>JAVIER ROSELL MULLOR</t>
  </si>
  <si>
    <t>CARLOS IRANZO BERNAL</t>
  </si>
  <si>
    <t>EDUARD GRAU LAPUERTA</t>
  </si>
  <si>
    <t>DANIEL GONZÁLEZ MARTÍNEZ</t>
  </si>
  <si>
    <t>IRANZO RONA, CARLOS</t>
  </si>
  <si>
    <t>JORDI MAUREL GIMÉNEZ</t>
  </si>
  <si>
    <t>SEBASTIÀ DURANY BALS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</si>
</sst>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15" fontId="2" fillId="0" borderId="0" xfId="0" applyNumberFormat="1" applyFont="1" applyAlignment="1">
      <alignment horizontal="right"/>
    </xf>
    <xf numFmtId="0" fontId="2" fillId="35" borderId="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57150</xdr:rowOff>
    </xdr:from>
    <xdr:to>
      <xdr:col>1</xdr:col>
      <xdr:colOff>428625</xdr:colOff>
      <xdr:row>4</xdr:row>
      <xdr:rowOff>228600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7150"/>
          <a:ext cx="914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38100</xdr:rowOff>
    </xdr:from>
    <xdr:to>
      <xdr:col>1</xdr:col>
      <xdr:colOff>428625</xdr:colOff>
      <xdr:row>4</xdr:row>
      <xdr:rowOff>238125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933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47625</xdr:rowOff>
    </xdr:from>
    <xdr:to>
      <xdr:col>1</xdr:col>
      <xdr:colOff>428625</xdr:colOff>
      <xdr:row>5</xdr:row>
      <xdr:rowOff>0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9429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C6" sqref="C6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42301</v>
      </c>
      <c r="E7" s="21"/>
      <c r="G7" s="21"/>
      <c r="H7" s="21" t="s">
        <v>6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3.5" customHeight="1">
      <c r="A9" s="27" t="s">
        <v>7</v>
      </c>
      <c r="C9" s="28" t="s">
        <v>31</v>
      </c>
      <c r="D9" s="29"/>
      <c r="E9" s="30">
        <v>8</v>
      </c>
      <c r="G9" s="28" t="s">
        <v>32</v>
      </c>
      <c r="I9" s="30">
        <v>2</v>
      </c>
      <c r="J9" s="29"/>
      <c r="K9" s="29"/>
    </row>
    <row r="10" spans="1:11" s="28" customFormat="1" ht="13.5" customHeight="1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3.5" customHeight="1">
      <c r="A11" s="27"/>
      <c r="C11" s="28" t="s">
        <v>33</v>
      </c>
      <c r="E11" s="30">
        <v>7</v>
      </c>
      <c r="F11" s="30"/>
      <c r="G11" s="28" t="s">
        <v>34</v>
      </c>
      <c r="I11" s="30">
        <v>3</v>
      </c>
      <c r="J11" s="31"/>
      <c r="K11" s="31"/>
    </row>
    <row r="12" spans="1:11" s="28" customFormat="1" ht="13.5" customHeight="1">
      <c r="A12" s="27"/>
      <c r="E12" s="30"/>
      <c r="F12" s="30"/>
      <c r="I12" s="30"/>
      <c r="K12" s="30"/>
    </row>
    <row r="13" spans="1:11" s="28" customFormat="1" ht="13.5" customHeight="1">
      <c r="A13" s="27"/>
      <c r="C13" s="28" t="s">
        <v>35</v>
      </c>
      <c r="E13" s="30">
        <v>10</v>
      </c>
      <c r="F13" s="30"/>
      <c r="G13" s="28" t="s">
        <v>29</v>
      </c>
      <c r="I13" s="30"/>
      <c r="J13" s="30"/>
      <c r="K13" s="30"/>
    </row>
    <row r="14" spans="1:11" s="28" customFormat="1" ht="13.5" customHeight="1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3.5" customHeight="1">
      <c r="A15" s="27" t="s">
        <v>8</v>
      </c>
      <c r="C15" s="28" t="str">
        <f>C13</f>
        <v>FULL STRIKE</v>
      </c>
      <c r="E15" s="30">
        <v>7</v>
      </c>
      <c r="F15" s="30"/>
      <c r="G15" s="28" t="str">
        <f>G11</f>
        <v>STAR BOWLING</v>
      </c>
      <c r="I15" s="30">
        <v>3</v>
      </c>
      <c r="J15" s="30"/>
      <c r="K15" s="30"/>
    </row>
    <row r="16" spans="1:11" s="28" customFormat="1" ht="13.5" customHeight="1">
      <c r="A16" s="27"/>
      <c r="E16" s="30"/>
      <c r="F16" s="30"/>
      <c r="I16" s="30"/>
      <c r="J16" s="30"/>
      <c r="K16" s="30"/>
    </row>
    <row r="17" spans="1:11" s="28" customFormat="1" ht="13.5" customHeight="1">
      <c r="A17" s="27"/>
      <c r="C17" s="28" t="str">
        <f>C9</f>
        <v>XTREME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3.5" customHeight="1">
      <c r="A18" s="27"/>
      <c r="E18" s="30"/>
      <c r="F18" s="30"/>
      <c r="I18" s="30"/>
      <c r="J18" s="30"/>
      <c r="K18" s="30"/>
    </row>
    <row r="19" spans="1:11" s="28" customFormat="1" ht="13.5" customHeight="1">
      <c r="A19" s="27"/>
      <c r="C19" s="28" t="str">
        <f>G9</f>
        <v>JOVENTUT AL-VICI C</v>
      </c>
      <c r="E19" s="30">
        <v>1</v>
      </c>
      <c r="F19" s="30"/>
      <c r="G19" s="28" t="str">
        <f>C11</f>
        <v>MEDITERRÀNIA A</v>
      </c>
      <c r="I19" s="30">
        <v>9</v>
      </c>
      <c r="J19" s="30"/>
      <c r="K19" s="30"/>
    </row>
    <row r="20" spans="1:11" s="28" customFormat="1" ht="13.5" customHeight="1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3.5" customHeight="1">
      <c r="A21" s="27" t="s">
        <v>9</v>
      </c>
      <c r="C21" s="28" t="str">
        <f>C11</f>
        <v>MEDITERRÀNIA A</v>
      </c>
      <c r="E21" s="30">
        <v>3</v>
      </c>
      <c r="F21" s="30"/>
      <c r="G21" s="28" t="str">
        <f>C9</f>
        <v>XTREME</v>
      </c>
      <c r="I21" s="30">
        <v>7</v>
      </c>
      <c r="J21" s="30"/>
      <c r="K21" s="30"/>
    </row>
    <row r="22" spans="1:11" s="28" customFormat="1" ht="13.5" customHeight="1">
      <c r="A22" s="27"/>
      <c r="E22" s="30"/>
      <c r="F22" s="30"/>
      <c r="I22" s="30"/>
      <c r="J22" s="30"/>
      <c r="K22" s="30"/>
    </row>
    <row r="23" spans="1:11" s="28" customFormat="1" ht="13.5" customHeight="1">
      <c r="A23" s="27"/>
      <c r="C23" s="28" t="str">
        <f>G9</f>
        <v>JOVENTUT AL-VICI C</v>
      </c>
      <c r="E23" s="30">
        <v>9</v>
      </c>
      <c r="F23" s="30"/>
      <c r="G23" s="28" t="str">
        <f>C13</f>
        <v>FULL STRIKE</v>
      </c>
      <c r="I23" s="30">
        <v>1</v>
      </c>
      <c r="J23" s="30"/>
      <c r="K23" s="30"/>
    </row>
    <row r="24" spans="1:11" s="28" customFormat="1" ht="13.5" customHeight="1">
      <c r="A24" s="27"/>
      <c r="E24" s="30"/>
      <c r="F24" s="30"/>
      <c r="I24" s="30"/>
      <c r="J24" s="30"/>
      <c r="K24" s="30"/>
    </row>
    <row r="25" spans="1:11" s="28" customFormat="1" ht="13.5" customHeight="1">
      <c r="A25" s="27"/>
      <c r="C25" s="28" t="str">
        <f>G13</f>
        <v>-</v>
      </c>
      <c r="E25" s="30"/>
      <c r="F25" s="30"/>
      <c r="G25" s="28" t="str">
        <f>G11</f>
        <v>STAR BOWLING</v>
      </c>
      <c r="I25" s="30">
        <v>10</v>
      </c>
      <c r="J25" s="30"/>
      <c r="K25" s="30"/>
    </row>
    <row r="26" spans="1:11" s="28" customFormat="1" ht="13.5" customHeight="1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JOVENTUT AL-VICI C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3.5" customHeight="1">
      <c r="A28" s="27"/>
      <c r="E28" s="30"/>
      <c r="I28" s="30"/>
    </row>
    <row r="29" spans="1:11" s="28" customFormat="1" ht="13.5" customHeight="1">
      <c r="A29" s="27"/>
      <c r="C29" s="28" t="str">
        <f>G11</f>
        <v>STAR BOWLING</v>
      </c>
      <c r="E29" s="30">
        <v>2</v>
      </c>
      <c r="F29" s="30"/>
      <c r="G29" s="28" t="str">
        <f>C9</f>
        <v>XTREME</v>
      </c>
      <c r="I29" s="30">
        <v>8</v>
      </c>
      <c r="J29" s="30"/>
      <c r="K29" s="30"/>
    </row>
    <row r="30" spans="1:9" s="28" customFormat="1" ht="13.5" customHeight="1">
      <c r="A30" s="27"/>
      <c r="E30" s="30"/>
      <c r="I30" s="30"/>
    </row>
    <row r="31" spans="1:9" s="28" customFormat="1" ht="13.5" customHeight="1">
      <c r="A31" s="27"/>
      <c r="C31" s="28" t="str">
        <f>C11</f>
        <v>MEDITERRÀNIA A</v>
      </c>
      <c r="E31" s="30">
        <v>8</v>
      </c>
      <c r="G31" s="28" t="str">
        <f>C13</f>
        <v>FULL STRIKE</v>
      </c>
      <c r="I31" s="30">
        <v>2</v>
      </c>
    </row>
    <row r="32" spans="1:9" s="28" customFormat="1" ht="13.5" customHeight="1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3.5" customHeight="1">
      <c r="A33" s="27" t="s">
        <v>11</v>
      </c>
      <c r="C33" s="28" t="str">
        <f>C9</f>
        <v>XTREME</v>
      </c>
      <c r="E33" s="30">
        <v>4</v>
      </c>
      <c r="G33" s="28" t="str">
        <f>C13</f>
        <v>FULL STRIKE</v>
      </c>
      <c r="I33" s="30">
        <v>6</v>
      </c>
    </row>
    <row r="34" spans="1:9" s="28" customFormat="1" ht="13.5" customHeight="1">
      <c r="A34" s="27"/>
      <c r="E34" s="30"/>
      <c r="I34" s="30"/>
    </row>
    <row r="35" spans="1:9" s="28" customFormat="1" ht="13.5" customHeight="1">
      <c r="A35" s="27"/>
      <c r="C35" s="28" t="str">
        <f>G13</f>
        <v>-</v>
      </c>
      <c r="E35" s="30"/>
      <c r="G35" s="28" t="str">
        <f>C11</f>
        <v>MEDITERRÀNIA A</v>
      </c>
      <c r="I35" s="30">
        <v>10</v>
      </c>
    </row>
    <row r="36" spans="1:9" s="28" customFormat="1" ht="13.5" customHeight="1">
      <c r="A36" s="27"/>
      <c r="E36" s="30"/>
      <c r="I36" s="30"/>
    </row>
    <row r="37" spans="1:9" s="28" customFormat="1" ht="13.5" customHeight="1">
      <c r="A37" s="27"/>
      <c r="C37" s="28" t="str">
        <f>G11</f>
        <v>STAR BOWLING</v>
      </c>
      <c r="E37" s="30">
        <v>3</v>
      </c>
      <c r="G37" s="28" t="str">
        <f>G9</f>
        <v>JOVENTUT AL-VICI C</v>
      </c>
      <c r="I37" s="30">
        <v>7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12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3"/>
      <c r="D45" s="54"/>
      <c r="E45" s="46">
        <f>8+10+7+8+4</f>
        <v>37</v>
      </c>
      <c r="F45" s="47"/>
      <c r="G45" s="47"/>
      <c r="H45" s="48">
        <f>SUM(E45:G45)</f>
        <v>37</v>
      </c>
      <c r="J45" s="1"/>
      <c r="K45" s="1"/>
    </row>
    <row r="46" spans="2:11" ht="21">
      <c r="B46" s="49" t="s">
        <v>33</v>
      </c>
      <c r="C46" s="50"/>
      <c r="D46" s="36"/>
      <c r="E46" s="46">
        <f>7+9+3+8+10</f>
        <v>37</v>
      </c>
      <c r="F46" s="47"/>
      <c r="G46" s="47"/>
      <c r="H46" s="48">
        <f>SUM(E46:G46)</f>
        <v>37</v>
      </c>
      <c r="J46" s="52"/>
      <c r="K46" s="52"/>
    </row>
    <row r="47" spans="2:11" ht="21">
      <c r="B47" s="43" t="s">
        <v>32</v>
      </c>
      <c r="C47" s="44"/>
      <c r="D47" s="45"/>
      <c r="E47" s="46">
        <f>2+1+9+10+7</f>
        <v>29</v>
      </c>
      <c r="F47" s="47"/>
      <c r="G47" s="47"/>
      <c r="H47" s="48">
        <f>SUM(E47:G47)</f>
        <v>29</v>
      </c>
      <c r="J47" s="52"/>
      <c r="K47" s="52"/>
    </row>
    <row r="48" spans="2:11" ht="21">
      <c r="B48" s="43" t="s">
        <v>35</v>
      </c>
      <c r="C48" s="44"/>
      <c r="D48" s="45"/>
      <c r="E48" s="46">
        <f>10+7+1+2+6</f>
        <v>26</v>
      </c>
      <c r="F48" s="51"/>
      <c r="G48" s="51"/>
      <c r="H48" s="48">
        <f>SUM(E48:G48)</f>
        <v>26</v>
      </c>
      <c r="J48" s="52"/>
      <c r="K48" s="52"/>
    </row>
    <row r="49" spans="2:11" ht="21">
      <c r="B49" s="43" t="s">
        <v>34</v>
      </c>
      <c r="C49" s="53"/>
      <c r="D49" s="54"/>
      <c r="E49" s="46">
        <f>3+3+10+2+3</f>
        <v>21</v>
      </c>
      <c r="F49" s="47"/>
      <c r="G49" s="47"/>
      <c r="H49" s="48">
        <f>SUM(E49:G49)</f>
        <v>21</v>
      </c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4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55">
        <v>42329</v>
      </c>
      <c r="E7" s="21"/>
      <c r="G7" s="21"/>
      <c r="H7" s="21" t="s">
        <v>23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31</v>
      </c>
      <c r="D9" s="29"/>
      <c r="E9" s="30">
        <v>4</v>
      </c>
      <c r="G9" s="28" t="s">
        <v>32</v>
      </c>
      <c r="I9" s="30">
        <v>6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33</v>
      </c>
      <c r="E11" s="30">
        <v>9</v>
      </c>
      <c r="F11" s="30"/>
      <c r="G11" s="28" t="s">
        <v>34</v>
      </c>
      <c r="I11" s="30">
        <v>1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35</v>
      </c>
      <c r="E13" s="30">
        <v>10</v>
      </c>
      <c r="F13" s="30"/>
      <c r="G13" s="28" t="s">
        <v>29</v>
      </c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FULL STRIKE</v>
      </c>
      <c r="E15" s="30">
        <v>1</v>
      </c>
      <c r="F15" s="30"/>
      <c r="G15" s="28" t="str">
        <f>G11</f>
        <v>STAR BOWLING</v>
      </c>
      <c r="I15" s="30">
        <v>9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XTREME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JOVENTUT AL-VICI C</v>
      </c>
      <c r="E19" s="30">
        <v>2</v>
      </c>
      <c r="F19" s="30"/>
      <c r="G19" s="28" t="str">
        <f>C11</f>
        <v>MEDITERRÀNIA A</v>
      </c>
      <c r="I19" s="30">
        <v>8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MEDITERRÀNIA A</v>
      </c>
      <c r="E21" s="30">
        <v>1</v>
      </c>
      <c r="F21" s="30"/>
      <c r="G21" s="28" t="str">
        <f>C9</f>
        <v>XTREME</v>
      </c>
      <c r="I21" s="30">
        <v>9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JOVENTUT AL-VICI C</v>
      </c>
      <c r="E23" s="30">
        <v>4</v>
      </c>
      <c r="F23" s="30"/>
      <c r="G23" s="28" t="str">
        <f>C13</f>
        <v>FULL STRIKE</v>
      </c>
      <c r="I23" s="30">
        <v>6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-</v>
      </c>
      <c r="E25" s="30"/>
      <c r="F25" s="30"/>
      <c r="G25" s="28" t="str">
        <f>G11</f>
        <v>STAR BOWLING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2.75">
      <c r="A27" s="27" t="s">
        <v>10</v>
      </c>
      <c r="C27" s="28" t="str">
        <f>G9</f>
        <v>JOVENTUT AL-VICI C</v>
      </c>
      <c r="E27" s="30">
        <v>10</v>
      </c>
      <c r="F27" s="30"/>
      <c r="G27" s="28" t="str">
        <f>G13</f>
        <v>-</v>
      </c>
      <c r="I27" s="30"/>
      <c r="J27" s="3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STAR BOWLING</v>
      </c>
      <c r="E29" s="30">
        <v>1</v>
      </c>
      <c r="F29" s="30"/>
      <c r="G29" s="28" t="str">
        <f>C9</f>
        <v>XTREME</v>
      </c>
      <c r="I29" s="30">
        <v>9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MEDITERRÀNIA A</v>
      </c>
      <c r="E31" s="30">
        <v>7</v>
      </c>
      <c r="G31" s="28" t="str">
        <f>C13</f>
        <v>FULL STRIKE</v>
      </c>
      <c r="I31" s="30">
        <v>3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XTREME</v>
      </c>
      <c r="E33" s="30">
        <v>6</v>
      </c>
      <c r="G33" s="28" t="str">
        <f>C13</f>
        <v>FULL STRIKE</v>
      </c>
      <c r="I33" s="30">
        <v>4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-</v>
      </c>
      <c r="E35" s="30"/>
      <c r="G35" s="28" t="str">
        <f>C11</f>
        <v>MEDITERRÀNIA A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STAR BOWLING</v>
      </c>
      <c r="E37" s="30">
        <v>2</v>
      </c>
      <c r="G37" s="28" t="str">
        <f>G9</f>
        <v>JOVENTUT AL-VICI C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24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3"/>
      <c r="D45" s="54"/>
      <c r="E45" s="46">
        <f>8+10+7+8+4</f>
        <v>37</v>
      </c>
      <c r="F45" s="59">
        <f>4+10+9+9+6</f>
        <v>38</v>
      </c>
      <c r="G45" s="51"/>
      <c r="H45" s="48">
        <f>SUM(E45:G45)</f>
        <v>75</v>
      </c>
      <c r="J45" s="1"/>
      <c r="K45" s="1"/>
    </row>
    <row r="46" spans="2:11" ht="21">
      <c r="B46" s="49" t="s">
        <v>33</v>
      </c>
      <c r="C46" s="50"/>
      <c r="D46" s="36"/>
      <c r="E46" s="46">
        <f>7+9+3+8+10</f>
        <v>37</v>
      </c>
      <c r="F46" s="59">
        <f>9+8+1+7+10</f>
        <v>35</v>
      </c>
      <c r="G46" s="47"/>
      <c r="H46" s="48">
        <f>SUM(E46:G46)</f>
        <v>72</v>
      </c>
      <c r="J46" s="52"/>
      <c r="K46" s="52"/>
    </row>
    <row r="47" spans="2:11" ht="21">
      <c r="B47" s="43" t="s">
        <v>32</v>
      </c>
      <c r="C47" s="44"/>
      <c r="D47" s="45"/>
      <c r="E47" s="46">
        <f>2+1+9+10+7</f>
        <v>29</v>
      </c>
      <c r="F47" s="59">
        <f>6+2+4+10+8</f>
        <v>30</v>
      </c>
      <c r="G47" s="47"/>
      <c r="H47" s="48">
        <f>SUM(E47:G47)</f>
        <v>59</v>
      </c>
      <c r="J47" s="52"/>
      <c r="K47" s="52"/>
    </row>
    <row r="48" spans="2:11" ht="21">
      <c r="B48" s="43" t="s">
        <v>35</v>
      </c>
      <c r="C48" s="44"/>
      <c r="D48" s="45"/>
      <c r="E48" s="46">
        <f>10+7+1+2+6</f>
        <v>26</v>
      </c>
      <c r="F48" s="59">
        <f>10+1+6+3+4</f>
        <v>24</v>
      </c>
      <c r="G48" s="51"/>
      <c r="H48" s="48">
        <f>SUM(E48:G48)</f>
        <v>50</v>
      </c>
      <c r="J48" s="52"/>
      <c r="K48" s="52"/>
    </row>
    <row r="49" spans="2:11" ht="21">
      <c r="B49" s="43" t="s">
        <v>34</v>
      </c>
      <c r="C49" s="53"/>
      <c r="D49" s="54"/>
      <c r="E49" s="46">
        <f>3+3+10+2+3</f>
        <v>21</v>
      </c>
      <c r="F49" s="59">
        <f>1+9+10+1+2</f>
        <v>23</v>
      </c>
      <c r="G49" s="47"/>
      <c r="H49" s="48">
        <f>SUM(E49:G49)</f>
        <v>44</v>
      </c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3937007874015748" top="0.3937007874015748" bottom="1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25">
      <selection activeCell="E7" sqref="E7"/>
    </sheetView>
  </sheetViews>
  <sheetFormatPr defaultColWidth="11.375" defaultRowHeight="12.75"/>
  <cols>
    <col min="1" max="1" width="11.375" style="19" customWidth="1"/>
    <col min="2" max="3" width="11.375" style="20" customWidth="1"/>
    <col min="4" max="4" width="11.625" style="20" bestFit="1" customWidth="1"/>
    <col min="5" max="10" width="11.375" style="20" customWidth="1"/>
    <col min="11" max="11" width="9.625" style="20" customWidth="1"/>
    <col min="12" max="16384" width="11.375" style="20" customWidth="1"/>
  </cols>
  <sheetData>
    <row r="1" spans="1:11" s="17" customFormat="1" ht="21">
      <c r="A1" s="16"/>
      <c r="D1" s="18" t="s">
        <v>5</v>
      </c>
      <c r="E1" s="18"/>
      <c r="F1" s="18"/>
      <c r="G1" s="18"/>
      <c r="H1" s="18"/>
      <c r="I1" s="18"/>
      <c r="J1" s="18"/>
      <c r="K1" s="18"/>
    </row>
    <row r="2" spans="1:11" s="17" customFormat="1" ht="21">
      <c r="A2" s="16"/>
      <c r="D2" s="18"/>
      <c r="E2" s="18"/>
      <c r="F2" s="18"/>
      <c r="G2" s="18"/>
      <c r="H2" s="18"/>
      <c r="I2" s="18"/>
      <c r="J2" s="18"/>
      <c r="K2" s="18"/>
    </row>
    <row r="3" spans="1:11" s="17" customFormat="1" ht="21">
      <c r="A3" s="16"/>
      <c r="D3" s="18" t="s">
        <v>28</v>
      </c>
      <c r="E3" s="18"/>
      <c r="F3" s="18"/>
      <c r="G3" s="18"/>
      <c r="H3" s="18"/>
      <c r="I3" s="18"/>
      <c r="J3" s="18"/>
      <c r="K3" s="18"/>
    </row>
    <row r="4" spans="4:11" ht="15.75">
      <c r="D4" s="21"/>
      <c r="E4" s="21"/>
      <c r="F4" s="21"/>
      <c r="G4" s="21"/>
      <c r="H4" s="21"/>
      <c r="I4" s="21"/>
      <c r="J4" s="21"/>
      <c r="K4" s="21"/>
    </row>
    <row r="5" spans="4:11" ht="21">
      <c r="D5" s="18" t="s">
        <v>30</v>
      </c>
      <c r="E5" s="21"/>
      <c r="F5" s="21"/>
      <c r="G5" s="21"/>
      <c r="H5" s="21"/>
      <c r="I5" s="21"/>
      <c r="J5" s="21"/>
      <c r="K5" s="21"/>
    </row>
    <row r="6" spans="3:11" ht="21">
      <c r="C6" s="18"/>
      <c r="D6" s="21"/>
      <c r="E6" s="21"/>
      <c r="F6" s="21"/>
      <c r="G6" s="21"/>
      <c r="H6" s="21"/>
      <c r="I6" s="21"/>
      <c r="J6" s="21"/>
      <c r="K6" s="21"/>
    </row>
    <row r="7" spans="3:11" ht="15.75">
      <c r="C7" s="21" t="s">
        <v>3</v>
      </c>
      <c r="D7" s="22">
        <v>42413</v>
      </c>
      <c r="E7" s="22"/>
      <c r="G7" s="21"/>
      <c r="H7" s="21" t="s">
        <v>25</v>
      </c>
      <c r="I7" s="23"/>
      <c r="J7" s="21"/>
      <c r="K7" s="21"/>
    </row>
    <row r="8" spans="1:11" ht="16.5" thickBot="1">
      <c r="A8" s="24"/>
      <c r="B8" s="25"/>
      <c r="C8" s="26"/>
      <c r="D8" s="26"/>
      <c r="E8" s="26"/>
      <c r="F8" s="26"/>
      <c r="G8" s="26"/>
      <c r="H8" s="26"/>
      <c r="I8" s="26"/>
      <c r="J8" s="21"/>
      <c r="K8" s="21"/>
    </row>
    <row r="9" spans="1:11" s="28" customFormat="1" ht="12.75">
      <c r="A9" s="27" t="s">
        <v>7</v>
      </c>
      <c r="C9" s="28" t="s">
        <v>31</v>
      </c>
      <c r="D9" s="29"/>
      <c r="E9" s="30">
        <v>8</v>
      </c>
      <c r="G9" s="28" t="s">
        <v>32</v>
      </c>
      <c r="I9" s="30">
        <v>2</v>
      </c>
      <c r="J9" s="29"/>
      <c r="K9" s="29"/>
    </row>
    <row r="10" spans="1:11" s="28" customFormat="1" ht="12.75">
      <c r="A10" s="27"/>
      <c r="C10" s="29"/>
      <c r="D10" s="29"/>
      <c r="E10" s="31"/>
      <c r="F10" s="29"/>
      <c r="G10" s="29"/>
      <c r="H10" s="29"/>
      <c r="I10" s="31"/>
      <c r="J10" s="29"/>
      <c r="K10" s="29"/>
    </row>
    <row r="11" spans="1:11" s="28" customFormat="1" ht="12.75">
      <c r="A11" s="27"/>
      <c r="C11" s="28" t="s">
        <v>33</v>
      </c>
      <c r="E11" s="30">
        <v>7</v>
      </c>
      <c r="F11" s="30"/>
      <c r="G11" s="28" t="s">
        <v>34</v>
      </c>
      <c r="I11" s="30">
        <v>3</v>
      </c>
      <c r="J11" s="31"/>
      <c r="K11" s="31"/>
    </row>
    <row r="12" spans="1:11" s="28" customFormat="1" ht="12.75">
      <c r="A12" s="27"/>
      <c r="E12" s="30"/>
      <c r="F12" s="30"/>
      <c r="I12" s="30"/>
      <c r="K12" s="30"/>
    </row>
    <row r="13" spans="1:11" s="28" customFormat="1" ht="12.75">
      <c r="A13" s="27"/>
      <c r="C13" s="28" t="s">
        <v>35</v>
      </c>
      <c r="E13" s="30">
        <v>10</v>
      </c>
      <c r="F13" s="30"/>
      <c r="G13" s="28" t="s">
        <v>29</v>
      </c>
      <c r="I13" s="30"/>
      <c r="J13" s="30"/>
      <c r="K13" s="30"/>
    </row>
    <row r="14" spans="1:11" s="28" customFormat="1" ht="13.5" thickBot="1">
      <c r="A14" s="32"/>
      <c r="B14" s="33"/>
      <c r="C14" s="33"/>
      <c r="D14" s="33"/>
      <c r="E14" s="34"/>
      <c r="F14" s="34"/>
      <c r="G14" s="33"/>
      <c r="H14" s="33"/>
      <c r="I14" s="34"/>
      <c r="J14" s="30"/>
      <c r="K14" s="30"/>
    </row>
    <row r="15" spans="1:11" s="28" customFormat="1" ht="12.75">
      <c r="A15" s="27" t="s">
        <v>8</v>
      </c>
      <c r="C15" s="28" t="str">
        <f>C13</f>
        <v>FULL STRIKE</v>
      </c>
      <c r="E15" s="30">
        <v>9</v>
      </c>
      <c r="F15" s="30"/>
      <c r="G15" s="28" t="str">
        <f>G11</f>
        <v>STAR BOWLING</v>
      </c>
      <c r="I15" s="30">
        <v>1</v>
      </c>
      <c r="J15" s="30"/>
      <c r="K15" s="30"/>
    </row>
    <row r="16" spans="1:11" s="28" customFormat="1" ht="12.75">
      <c r="A16" s="27"/>
      <c r="E16" s="30"/>
      <c r="F16" s="30"/>
      <c r="I16" s="30"/>
      <c r="J16" s="30"/>
      <c r="K16" s="30"/>
    </row>
    <row r="17" spans="1:11" s="28" customFormat="1" ht="12.75">
      <c r="A17" s="27"/>
      <c r="C17" s="28" t="str">
        <f>C9</f>
        <v>XTREME</v>
      </c>
      <c r="E17" s="30">
        <v>10</v>
      </c>
      <c r="F17" s="30"/>
      <c r="G17" s="28" t="str">
        <f>G13</f>
        <v>-</v>
      </c>
      <c r="I17" s="30"/>
      <c r="J17" s="30"/>
      <c r="K17" s="30"/>
    </row>
    <row r="18" spans="1:11" s="28" customFormat="1" ht="12.75">
      <c r="A18" s="27"/>
      <c r="E18" s="30"/>
      <c r="F18" s="30"/>
      <c r="I18" s="30"/>
      <c r="J18" s="30"/>
      <c r="K18" s="30"/>
    </row>
    <row r="19" spans="1:11" s="28" customFormat="1" ht="12.75">
      <c r="A19" s="27"/>
      <c r="C19" s="28" t="str">
        <f>G9</f>
        <v>JOVENTUT AL-VICI C</v>
      </c>
      <c r="E19" s="30">
        <v>5</v>
      </c>
      <c r="F19" s="30"/>
      <c r="G19" s="28" t="str">
        <f>C11</f>
        <v>MEDITERRÀNIA A</v>
      </c>
      <c r="I19" s="30">
        <v>5</v>
      </c>
      <c r="J19" s="30"/>
      <c r="K19" s="30"/>
    </row>
    <row r="20" spans="1:11" s="28" customFormat="1" ht="13.5" thickBot="1">
      <c r="A20" s="32"/>
      <c r="B20" s="33"/>
      <c r="C20" s="33"/>
      <c r="D20" s="33"/>
      <c r="E20" s="34"/>
      <c r="F20" s="34"/>
      <c r="G20" s="33"/>
      <c r="H20" s="33"/>
      <c r="I20" s="34"/>
      <c r="J20" s="30"/>
      <c r="K20" s="30"/>
    </row>
    <row r="21" spans="1:11" s="28" customFormat="1" ht="12.75">
      <c r="A21" s="27" t="s">
        <v>9</v>
      </c>
      <c r="C21" s="28" t="str">
        <f>C11</f>
        <v>MEDITERRÀNIA A</v>
      </c>
      <c r="E21" s="30">
        <v>7</v>
      </c>
      <c r="F21" s="30"/>
      <c r="G21" s="28" t="str">
        <f>C9</f>
        <v>XTREME</v>
      </c>
      <c r="I21" s="30">
        <v>3</v>
      </c>
      <c r="J21" s="30"/>
      <c r="K21" s="30"/>
    </row>
    <row r="22" spans="1:11" s="28" customFormat="1" ht="12.75">
      <c r="A22" s="27"/>
      <c r="E22" s="30"/>
      <c r="F22" s="30"/>
      <c r="I22" s="30"/>
      <c r="J22" s="30"/>
      <c r="K22" s="30"/>
    </row>
    <row r="23" spans="1:11" s="28" customFormat="1" ht="12.75">
      <c r="A23" s="27"/>
      <c r="C23" s="28" t="str">
        <f>G9</f>
        <v>JOVENTUT AL-VICI C</v>
      </c>
      <c r="E23" s="30">
        <v>10</v>
      </c>
      <c r="F23" s="30"/>
      <c r="G23" s="28" t="str">
        <f>C13</f>
        <v>FULL STRIKE</v>
      </c>
      <c r="I23" s="30">
        <v>0</v>
      </c>
      <c r="J23" s="30"/>
      <c r="K23" s="30"/>
    </row>
    <row r="24" spans="1:11" s="28" customFormat="1" ht="12.75">
      <c r="A24" s="27"/>
      <c r="E24" s="30"/>
      <c r="F24" s="30"/>
      <c r="I24" s="30"/>
      <c r="J24" s="30"/>
      <c r="K24" s="30"/>
    </row>
    <row r="25" spans="1:11" s="28" customFormat="1" ht="12.75">
      <c r="A25" s="27"/>
      <c r="C25" s="28" t="str">
        <f>G13</f>
        <v>-</v>
      </c>
      <c r="E25" s="30"/>
      <c r="F25" s="30"/>
      <c r="G25" s="28" t="str">
        <f>G11</f>
        <v>STAR BOWLING</v>
      </c>
      <c r="I25" s="30">
        <v>10</v>
      </c>
      <c r="J25" s="30"/>
      <c r="K25" s="30"/>
    </row>
    <row r="26" spans="1:11" s="28" customFormat="1" ht="13.5" thickBot="1">
      <c r="A26" s="32"/>
      <c r="B26" s="33"/>
      <c r="C26" s="33"/>
      <c r="D26" s="33"/>
      <c r="E26" s="34"/>
      <c r="F26" s="34"/>
      <c r="G26" s="33"/>
      <c r="H26" s="33"/>
      <c r="I26" s="34"/>
      <c r="J26" s="30"/>
      <c r="K26" s="30"/>
    </row>
    <row r="27" spans="1:11" s="28" customFormat="1" ht="13.5" customHeight="1">
      <c r="A27" s="27" t="s">
        <v>10</v>
      </c>
      <c r="C27" s="28" t="str">
        <f>G9</f>
        <v>JOVENTUT AL-VICI C</v>
      </c>
      <c r="E27" s="30">
        <v>10</v>
      </c>
      <c r="F27" s="30"/>
      <c r="G27" s="28" t="str">
        <f>G13</f>
        <v>-</v>
      </c>
      <c r="I27" s="30"/>
      <c r="J27" s="50"/>
      <c r="K27" s="30"/>
    </row>
    <row r="28" spans="1:9" s="28" customFormat="1" ht="12.75">
      <c r="A28" s="27"/>
      <c r="E28" s="30"/>
      <c r="I28" s="30"/>
    </row>
    <row r="29" spans="1:11" s="28" customFormat="1" ht="12.75">
      <c r="A29" s="27"/>
      <c r="C29" s="28" t="str">
        <f>G11</f>
        <v>STAR BOWLING</v>
      </c>
      <c r="E29" s="30">
        <v>2</v>
      </c>
      <c r="F29" s="30"/>
      <c r="G29" s="28" t="str">
        <f>C9</f>
        <v>XTREME</v>
      </c>
      <c r="I29" s="30">
        <v>8</v>
      </c>
      <c r="J29" s="30"/>
      <c r="K29" s="30"/>
    </row>
    <row r="30" spans="1:9" s="28" customFormat="1" ht="12.75">
      <c r="A30" s="27"/>
      <c r="E30" s="30"/>
      <c r="I30" s="30"/>
    </row>
    <row r="31" spans="1:9" s="28" customFormat="1" ht="12.75">
      <c r="A31" s="27"/>
      <c r="C31" s="28" t="str">
        <f>C11</f>
        <v>MEDITERRÀNIA A</v>
      </c>
      <c r="E31" s="30">
        <v>3</v>
      </c>
      <c r="G31" s="28" t="str">
        <f>C13</f>
        <v>FULL STRIKE</v>
      </c>
      <c r="I31" s="30">
        <v>7</v>
      </c>
    </row>
    <row r="32" spans="1:9" s="28" customFormat="1" ht="13.5" thickBot="1">
      <c r="A32" s="32"/>
      <c r="B32" s="33"/>
      <c r="C32" s="33"/>
      <c r="D32" s="33"/>
      <c r="E32" s="34"/>
      <c r="F32" s="33"/>
      <c r="G32" s="33"/>
      <c r="H32" s="33"/>
      <c r="I32" s="34"/>
    </row>
    <row r="33" spans="1:9" s="28" customFormat="1" ht="12.75">
      <c r="A33" s="27" t="s">
        <v>11</v>
      </c>
      <c r="C33" s="28" t="str">
        <f>C9</f>
        <v>XTREME</v>
      </c>
      <c r="E33" s="30">
        <v>9</v>
      </c>
      <c r="G33" s="28" t="str">
        <f>C13</f>
        <v>FULL STRIKE</v>
      </c>
      <c r="I33" s="30">
        <v>1</v>
      </c>
    </row>
    <row r="34" spans="1:9" s="28" customFormat="1" ht="12.75">
      <c r="A34" s="27"/>
      <c r="E34" s="30"/>
      <c r="I34" s="30"/>
    </row>
    <row r="35" spans="1:9" s="28" customFormat="1" ht="12.75">
      <c r="A35" s="27"/>
      <c r="C35" s="28" t="str">
        <f>G13</f>
        <v>-</v>
      </c>
      <c r="E35" s="30"/>
      <c r="G35" s="28" t="str">
        <f>C11</f>
        <v>MEDITERRÀNIA A</v>
      </c>
      <c r="I35" s="30">
        <v>10</v>
      </c>
    </row>
    <row r="36" spans="1:9" s="28" customFormat="1" ht="12.75">
      <c r="A36" s="27"/>
      <c r="E36" s="30"/>
      <c r="I36" s="30"/>
    </row>
    <row r="37" spans="1:9" s="28" customFormat="1" ht="12.75">
      <c r="A37" s="27"/>
      <c r="C37" s="28" t="str">
        <f>G11</f>
        <v>STAR BOWLING</v>
      </c>
      <c r="E37" s="30">
        <v>2</v>
      </c>
      <c r="G37" s="28" t="str">
        <f>G9</f>
        <v>JOVENTUT AL-VICI C</v>
      </c>
      <c r="I37" s="30">
        <v>8</v>
      </c>
    </row>
    <row r="38" spans="1:9" ht="16.5" thickBot="1">
      <c r="A38" s="24"/>
      <c r="B38" s="25"/>
      <c r="C38" s="25"/>
      <c r="D38" s="25"/>
      <c r="E38" s="25"/>
      <c r="F38" s="25"/>
      <c r="G38" s="25"/>
      <c r="H38" s="25"/>
      <c r="I38" s="25"/>
    </row>
    <row r="39" spans="1:9" ht="15.75">
      <c r="A39" s="35"/>
      <c r="B39" s="36"/>
      <c r="C39" s="36"/>
      <c r="D39" s="36"/>
      <c r="E39" s="36"/>
      <c r="F39" s="36"/>
      <c r="G39" s="36"/>
      <c r="H39" s="36"/>
      <c r="I39" s="36"/>
    </row>
    <row r="40" spans="1:9" ht="15.75">
      <c r="A40" s="35"/>
      <c r="B40" s="36"/>
      <c r="C40" s="36"/>
      <c r="D40" s="36"/>
      <c r="E40" s="36"/>
      <c r="F40" s="36"/>
      <c r="G40" s="36"/>
      <c r="H40" s="36"/>
      <c r="I40" s="36"/>
    </row>
    <row r="42" spans="1:8" s="21" customFormat="1" ht="18.75">
      <c r="A42" s="37"/>
      <c r="B42" s="38" t="s">
        <v>26</v>
      </c>
      <c r="H42" s="23"/>
    </row>
    <row r="44" spans="1:8" s="38" customFormat="1" ht="18.75">
      <c r="A44" s="39"/>
      <c r="B44" s="40" t="s">
        <v>13</v>
      </c>
      <c r="C44" s="41"/>
      <c r="D44" s="41"/>
      <c r="E44" s="42" t="s">
        <v>21</v>
      </c>
      <c r="F44" s="42" t="s">
        <v>22</v>
      </c>
      <c r="G44" s="42" t="s">
        <v>27</v>
      </c>
      <c r="H44" s="42" t="s">
        <v>2</v>
      </c>
    </row>
    <row r="45" spans="2:11" ht="21">
      <c r="B45" s="43" t="s">
        <v>31</v>
      </c>
      <c r="C45" s="53"/>
      <c r="D45" s="54"/>
      <c r="E45" s="46">
        <f>8+10+7+8+4</f>
        <v>37</v>
      </c>
      <c r="F45" s="59">
        <f>4+10+9+9+6</f>
        <v>38</v>
      </c>
      <c r="G45" s="59">
        <f>8+10+3+8+9</f>
        <v>38</v>
      </c>
      <c r="H45" s="48">
        <f>SUM(E45:G45)</f>
        <v>113</v>
      </c>
      <c r="J45" s="1"/>
      <c r="K45" s="1"/>
    </row>
    <row r="46" spans="2:11" ht="21">
      <c r="B46" s="49" t="s">
        <v>33</v>
      </c>
      <c r="C46" s="50"/>
      <c r="D46" s="36"/>
      <c r="E46" s="46">
        <f>7+9+3+8+10</f>
        <v>37</v>
      </c>
      <c r="F46" s="59">
        <f>9+8+1+7+10</f>
        <v>35</v>
      </c>
      <c r="G46" s="59">
        <f>7+5+7+3+10</f>
        <v>32</v>
      </c>
      <c r="H46" s="48">
        <f>SUM(E46:G46)</f>
        <v>104</v>
      </c>
      <c r="J46" s="52"/>
      <c r="K46" s="52"/>
    </row>
    <row r="47" spans="2:11" ht="21">
      <c r="B47" s="43" t="s">
        <v>32</v>
      </c>
      <c r="C47" s="44"/>
      <c r="D47" s="45"/>
      <c r="E47" s="46">
        <f>2+1+9+10+7</f>
        <v>29</v>
      </c>
      <c r="F47" s="59">
        <f>6+2+4+10+8</f>
        <v>30</v>
      </c>
      <c r="G47" s="59">
        <f>2+5+10+10+8</f>
        <v>35</v>
      </c>
      <c r="H47" s="48">
        <f>SUM(E47:G47)</f>
        <v>94</v>
      </c>
      <c r="J47" s="52"/>
      <c r="K47" s="52"/>
    </row>
    <row r="48" spans="2:11" ht="21">
      <c r="B48" s="43" t="s">
        <v>35</v>
      </c>
      <c r="C48" s="44"/>
      <c r="D48" s="45"/>
      <c r="E48" s="46">
        <f>10+7+1+2+6</f>
        <v>26</v>
      </c>
      <c r="F48" s="59">
        <f>10+1+6+3+4</f>
        <v>24</v>
      </c>
      <c r="G48" s="59">
        <f>10+9+0+7+1</f>
        <v>27</v>
      </c>
      <c r="H48" s="48">
        <f>SUM(E48:G48)</f>
        <v>77</v>
      </c>
      <c r="J48" s="52"/>
      <c r="K48" s="52"/>
    </row>
    <row r="49" spans="2:11" ht="21">
      <c r="B49" s="43" t="s">
        <v>34</v>
      </c>
      <c r="C49" s="53"/>
      <c r="D49" s="54"/>
      <c r="E49" s="46">
        <f>3+3+10+2+3</f>
        <v>21</v>
      </c>
      <c r="F49" s="59">
        <f>1+9+10+1+2</f>
        <v>23</v>
      </c>
      <c r="G49" s="59">
        <f>3+1+10+2+2</f>
        <v>18</v>
      </c>
      <c r="H49" s="48">
        <f>SUM(E49:G49)</f>
        <v>62</v>
      </c>
      <c r="J49" s="52"/>
      <c r="K49" s="52"/>
    </row>
    <row r="50" spans="3:11" ht="15.75">
      <c r="C50" s="36"/>
      <c r="D50" s="36"/>
      <c r="E50" s="52"/>
      <c r="F50" s="52"/>
      <c r="G50" s="52"/>
      <c r="H50" s="52"/>
      <c r="I50" s="52"/>
      <c r="J50" s="52"/>
      <c r="K50" s="52"/>
    </row>
    <row r="51" spans="3:11" ht="15.75">
      <c r="C51" s="36"/>
      <c r="D51" s="36"/>
      <c r="E51" s="52"/>
      <c r="F51" s="52"/>
      <c r="G51" s="52"/>
      <c r="H51" s="52"/>
      <c r="I51" s="52"/>
      <c r="J51" s="52"/>
      <c r="K51" s="52"/>
    </row>
    <row r="52" spans="3:11" ht="15.75">
      <c r="C52" s="36"/>
      <c r="D52" s="36"/>
      <c r="E52" s="52"/>
      <c r="F52" s="52"/>
      <c r="G52" s="52"/>
      <c r="H52" s="52"/>
      <c r="I52" s="52"/>
      <c r="J52" s="52"/>
      <c r="K52" s="52"/>
    </row>
    <row r="53" spans="3:11" ht="15.75">
      <c r="C53" s="36"/>
      <c r="D53" s="36"/>
      <c r="E53" s="52"/>
      <c r="F53" s="52"/>
      <c r="G53" s="52"/>
      <c r="H53" s="52"/>
      <c r="I53" s="52"/>
      <c r="J53" s="52"/>
      <c r="K53" s="52"/>
    </row>
    <row r="54" spans="3:11" ht="15.75">
      <c r="C54" s="36"/>
      <c r="D54" s="36"/>
      <c r="E54" s="52"/>
      <c r="F54" s="52"/>
      <c r="G54" s="52"/>
      <c r="H54" s="52"/>
      <c r="I54" s="52"/>
      <c r="J54" s="52"/>
      <c r="K54" s="52"/>
    </row>
    <row r="55" spans="3:11" ht="15.75">
      <c r="C55" s="36"/>
      <c r="D55" s="36"/>
      <c r="E55" s="52"/>
      <c r="F55" s="52"/>
      <c r="G55" s="52"/>
      <c r="H55" s="52"/>
      <c r="I55" s="52"/>
      <c r="J55" s="52"/>
      <c r="K55" s="52"/>
    </row>
    <row r="56" spans="3:11" ht="15.75">
      <c r="C56" s="36"/>
      <c r="D56" s="36"/>
      <c r="E56" s="52"/>
      <c r="F56" s="52"/>
      <c r="G56" s="52"/>
      <c r="H56" s="52"/>
      <c r="I56" s="52"/>
      <c r="J56" s="52"/>
      <c r="K56" s="52"/>
    </row>
    <row r="57" spans="3:11" ht="15.75">
      <c r="C57" s="36"/>
      <c r="D57" s="36"/>
      <c r="E57" s="52"/>
      <c r="F57" s="52"/>
      <c r="G57" s="52"/>
      <c r="H57" s="52"/>
      <c r="I57" s="52"/>
      <c r="J57" s="52"/>
      <c r="K57" s="52"/>
    </row>
    <row r="58" spans="3:11" ht="15.75">
      <c r="C58" s="36"/>
      <c r="D58" s="36"/>
      <c r="E58" s="52"/>
      <c r="F58" s="52"/>
      <c r="G58" s="52"/>
      <c r="H58" s="52"/>
      <c r="I58" s="52"/>
      <c r="J58" s="52"/>
      <c r="K58" s="52"/>
    </row>
    <row r="59" spans="3:11" ht="15.75">
      <c r="C59" s="36"/>
      <c r="D59" s="36"/>
      <c r="E59" s="52"/>
      <c r="F59" s="52"/>
      <c r="G59" s="52"/>
      <c r="H59" s="52"/>
      <c r="I59" s="52"/>
      <c r="J59" s="52"/>
      <c r="K59" s="52"/>
    </row>
    <row r="60" spans="3:11" ht="15.75">
      <c r="C60" s="36"/>
      <c r="D60" s="36"/>
      <c r="E60" s="52"/>
      <c r="F60" s="52"/>
      <c r="G60" s="52"/>
      <c r="H60" s="52"/>
      <c r="I60" s="52"/>
      <c r="J60" s="52"/>
      <c r="K60" s="52"/>
    </row>
    <row r="61" spans="3:11" ht="15.75">
      <c r="C61" s="36"/>
      <c r="D61" s="36"/>
      <c r="E61" s="52"/>
      <c r="F61" s="52"/>
      <c r="G61" s="52"/>
      <c r="H61" s="52"/>
      <c r="I61" s="52"/>
      <c r="J61" s="52"/>
      <c r="K61" s="52"/>
    </row>
    <row r="62" spans="3:11" ht="15.75">
      <c r="C62" s="36"/>
      <c r="D62" s="36"/>
      <c r="E62" s="52"/>
      <c r="F62" s="52"/>
      <c r="G62" s="52"/>
      <c r="H62" s="52"/>
      <c r="I62" s="52"/>
      <c r="J62" s="52"/>
      <c r="K62" s="52"/>
    </row>
    <row r="63" spans="3:11" ht="15.75">
      <c r="C63" s="36"/>
      <c r="D63" s="36"/>
      <c r="E63" s="52"/>
      <c r="F63" s="52"/>
      <c r="G63" s="52"/>
      <c r="H63" s="52"/>
      <c r="I63" s="52"/>
      <c r="J63" s="52"/>
      <c r="K63" s="52"/>
    </row>
    <row r="64" spans="4:11" ht="15.75">
      <c r="D64" s="36"/>
      <c r="E64" s="36"/>
      <c r="F64" s="36"/>
      <c r="G64" s="36"/>
      <c r="H64" s="36"/>
      <c r="I64" s="36"/>
      <c r="J64" s="36"/>
      <c r="K64" s="36"/>
    </row>
    <row r="65" spans="4:11" ht="15.75">
      <c r="D65" s="36"/>
      <c r="E65" s="36"/>
      <c r="F65" s="36"/>
      <c r="G65" s="36"/>
      <c r="H65" s="36"/>
      <c r="I65" s="36"/>
      <c r="J65" s="36"/>
      <c r="K65" s="36"/>
    </row>
    <row r="66" spans="4:11" ht="15.75">
      <c r="D66" s="36"/>
      <c r="E66" s="36"/>
      <c r="F66" s="36"/>
      <c r="G66" s="36"/>
      <c r="H66" s="36"/>
      <c r="I66" s="36"/>
      <c r="J66" s="36"/>
      <c r="K66" s="36"/>
    </row>
    <row r="67" spans="4:11" ht="15.75">
      <c r="D67" s="36"/>
      <c r="E67" s="36"/>
      <c r="F67" s="36"/>
      <c r="G67" s="36"/>
      <c r="H67" s="36"/>
      <c r="I67" s="36"/>
      <c r="J67" s="36"/>
      <c r="K67" s="36"/>
    </row>
    <row r="68" spans="4:11" ht="15.75">
      <c r="D68" s="36"/>
      <c r="E68" s="36"/>
      <c r="F68" s="36"/>
      <c r="G68" s="36"/>
      <c r="H68" s="36"/>
      <c r="I68" s="36"/>
      <c r="J68" s="36"/>
      <c r="K68" s="36"/>
    </row>
    <row r="69" spans="4:11" ht="15.75">
      <c r="D69" s="36"/>
      <c r="E69" s="36"/>
      <c r="F69" s="36"/>
      <c r="G69" s="36"/>
      <c r="H69" s="36"/>
      <c r="I69" s="36"/>
      <c r="J69" s="36"/>
      <c r="K69" s="36"/>
    </row>
    <row r="70" spans="4:11" ht="15.75">
      <c r="D70" s="36"/>
      <c r="E70" s="36"/>
      <c r="F70" s="36"/>
      <c r="G70" s="36"/>
      <c r="H70" s="36"/>
      <c r="I70" s="36"/>
      <c r="J70" s="36"/>
      <c r="K70" s="36"/>
    </row>
    <row r="71" spans="4:11" ht="15.75">
      <c r="D71" s="36"/>
      <c r="E71" s="36"/>
      <c r="F71" s="36"/>
      <c r="G71" s="36"/>
      <c r="H71" s="36"/>
      <c r="I71" s="36"/>
      <c r="J71" s="36"/>
      <c r="K71" s="36"/>
    </row>
    <row r="72" spans="4:11" ht="15.75">
      <c r="D72" s="36"/>
      <c r="E72" s="36"/>
      <c r="F72" s="36"/>
      <c r="G72" s="36"/>
      <c r="H72" s="36"/>
      <c r="I72" s="36"/>
      <c r="J72" s="36"/>
      <c r="K72" s="36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8"/>
  <sheetViews>
    <sheetView zoomScale="90" zoomScaleNormal="90" zoomScalePageLayoutView="0" workbookViewId="0" topLeftCell="A1">
      <pane ySplit="3" topLeftCell="A4" activePane="bottomLeft" state="frozen"/>
      <selection pane="topLeft" activeCell="B1" sqref="B1"/>
      <selection pane="bottomLeft" activeCell="AP13" sqref="AP13"/>
    </sheetView>
  </sheetViews>
  <sheetFormatPr defaultColWidth="9.625" defaultRowHeight="12.75"/>
  <cols>
    <col min="1" max="1" width="3.875" style="12" customWidth="1"/>
    <col min="2" max="2" width="5.00390625" style="9" customWidth="1"/>
    <col min="3" max="3" width="28.125" style="9" customWidth="1"/>
    <col min="4" max="4" width="15.125" style="9" bestFit="1" customWidth="1"/>
    <col min="5" max="13" width="3.50390625" style="9" hidden="1" customWidth="1"/>
    <col min="14" max="14" width="3.50390625" style="58" hidden="1" customWidth="1"/>
    <col min="15" max="34" width="3.625" style="9" hidden="1" customWidth="1"/>
    <col min="35" max="35" width="4.875" style="9" bestFit="1" customWidth="1"/>
    <col min="36" max="37" width="5.625" style="9" customWidth="1"/>
    <col min="38" max="38" width="6.125" style="9" customWidth="1"/>
    <col min="39" max="39" width="7.375" style="9" bestFit="1" customWidth="1"/>
    <col min="40" max="40" width="10.125" style="9" bestFit="1" customWidth="1"/>
    <col min="41" max="16384" width="9.625" style="9" customWidth="1"/>
  </cols>
  <sheetData>
    <row r="1" spans="1:39" s="2" customFormat="1" ht="15.75">
      <c r="A1" s="1"/>
      <c r="C1" s="2" t="s">
        <v>4</v>
      </c>
      <c r="N1" s="56"/>
      <c r="AI1" s="3"/>
      <c r="AJ1" s="3"/>
      <c r="AK1" s="3"/>
      <c r="AL1" s="3"/>
      <c r="AM1" s="3"/>
    </row>
    <row r="3" spans="1:40" s="2" customFormat="1" ht="15.75">
      <c r="A3" s="4"/>
      <c r="B3" s="5" t="s">
        <v>14</v>
      </c>
      <c r="C3" s="5" t="s">
        <v>0</v>
      </c>
      <c r="D3" s="5" t="s">
        <v>1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4" t="s">
        <v>17</v>
      </c>
      <c r="AJ3" s="4" t="s">
        <v>18</v>
      </c>
      <c r="AK3" s="4" t="s">
        <v>19</v>
      </c>
      <c r="AL3" s="4" t="s">
        <v>20</v>
      </c>
      <c r="AM3" s="4" t="s">
        <v>16</v>
      </c>
      <c r="AN3" s="4" t="s">
        <v>15</v>
      </c>
    </row>
    <row r="4" spans="1:40" ht="12.75">
      <c r="A4" s="6">
        <v>1</v>
      </c>
      <c r="B4" s="7">
        <v>1996</v>
      </c>
      <c r="C4" s="7" t="s">
        <v>36</v>
      </c>
      <c r="D4" s="7" t="s">
        <v>31</v>
      </c>
      <c r="E4" s="7">
        <v>175</v>
      </c>
      <c r="F4" s="7">
        <v>233</v>
      </c>
      <c r="G4" s="7"/>
      <c r="H4" s="7"/>
      <c r="I4" s="7">
        <v>182</v>
      </c>
      <c r="J4" s="7">
        <v>189</v>
      </c>
      <c r="K4" s="7">
        <v>183</v>
      </c>
      <c r="L4" s="7">
        <v>189</v>
      </c>
      <c r="M4" s="7">
        <v>213</v>
      </c>
      <c r="N4" s="57">
        <v>160</v>
      </c>
      <c r="O4" s="7">
        <v>180</v>
      </c>
      <c r="P4" s="7">
        <v>234</v>
      </c>
      <c r="Q4" s="7"/>
      <c r="R4" s="7"/>
      <c r="S4" s="7">
        <v>199</v>
      </c>
      <c r="T4" s="7">
        <v>166</v>
      </c>
      <c r="U4" s="7">
        <v>189</v>
      </c>
      <c r="V4" s="7">
        <v>188</v>
      </c>
      <c r="W4" s="7">
        <v>166</v>
      </c>
      <c r="X4" s="7">
        <v>202</v>
      </c>
      <c r="Y4" s="7">
        <v>262</v>
      </c>
      <c r="Z4" s="7">
        <v>161</v>
      </c>
      <c r="AA4" s="7"/>
      <c r="AB4" s="7"/>
      <c r="AC4" s="7">
        <v>137</v>
      </c>
      <c r="AD4" s="7">
        <v>155</v>
      </c>
      <c r="AE4" s="7">
        <v>144</v>
      </c>
      <c r="AF4" s="7">
        <v>163</v>
      </c>
      <c r="AG4" s="7">
        <v>178</v>
      </c>
      <c r="AH4" s="7">
        <v>183</v>
      </c>
      <c r="AI4" s="6">
        <f aca="true" t="shared" si="0" ref="AI4:AI38">SUM(E4:N4)</f>
        <v>1524</v>
      </c>
      <c r="AJ4" s="6">
        <f aca="true" t="shared" si="1" ref="AJ4:AJ38">SUM(O4:X4)</f>
        <v>1524</v>
      </c>
      <c r="AK4" s="6">
        <f aca="true" t="shared" si="2" ref="AK4:AK38">SUM(Y4:AH4)</f>
        <v>1383</v>
      </c>
      <c r="AL4" s="6">
        <f aca="true" t="shared" si="3" ref="AL4:AL38">SUM(AI4:AK4)</f>
        <v>4431</v>
      </c>
      <c r="AM4" s="6">
        <f aca="true" t="shared" si="4" ref="AM4:AM38">COUNT(E4:AH4)</f>
        <v>24</v>
      </c>
      <c r="AN4" s="8">
        <f aca="true" t="shared" si="5" ref="AN4:AN38">(AL4/AM4)</f>
        <v>184.625</v>
      </c>
    </row>
    <row r="5" spans="1:40" ht="12.75">
      <c r="A5" s="6">
        <v>2</v>
      </c>
      <c r="B5" s="7">
        <v>842</v>
      </c>
      <c r="C5" s="7" t="s">
        <v>63</v>
      </c>
      <c r="D5" s="10" t="s">
        <v>33</v>
      </c>
      <c r="E5" s="7"/>
      <c r="F5" s="7"/>
      <c r="G5" s="7"/>
      <c r="H5" s="7"/>
      <c r="I5" s="7"/>
      <c r="J5" s="7"/>
      <c r="K5" s="7"/>
      <c r="L5" s="7"/>
      <c r="M5" s="7"/>
      <c r="N5" s="57"/>
      <c r="O5" s="7">
        <v>198</v>
      </c>
      <c r="P5" s="7">
        <v>197</v>
      </c>
      <c r="Q5" s="7">
        <v>211</v>
      </c>
      <c r="R5" s="7">
        <v>164</v>
      </c>
      <c r="S5" s="7">
        <v>165</v>
      </c>
      <c r="T5" s="7">
        <v>136</v>
      </c>
      <c r="U5" s="7">
        <v>197</v>
      </c>
      <c r="V5" s="7">
        <v>205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6">
        <f t="shared" si="0"/>
        <v>0</v>
      </c>
      <c r="AJ5" s="6">
        <f t="shared" si="1"/>
        <v>1473</v>
      </c>
      <c r="AK5" s="6">
        <f t="shared" si="2"/>
        <v>0</v>
      </c>
      <c r="AL5" s="6">
        <f t="shared" si="3"/>
        <v>1473</v>
      </c>
      <c r="AM5" s="6">
        <f t="shared" si="4"/>
        <v>8</v>
      </c>
      <c r="AN5" s="8">
        <f t="shared" si="5"/>
        <v>184.125</v>
      </c>
    </row>
    <row r="6" spans="1:40" ht="12.75">
      <c r="A6" s="6">
        <v>3</v>
      </c>
      <c r="B6" s="10">
        <v>2687</v>
      </c>
      <c r="C6" s="10" t="s">
        <v>45</v>
      </c>
      <c r="D6" s="10" t="s">
        <v>33</v>
      </c>
      <c r="E6" s="7">
        <v>170</v>
      </c>
      <c r="F6" s="7">
        <v>193</v>
      </c>
      <c r="G6" s="7">
        <v>221</v>
      </c>
      <c r="H6" s="7">
        <v>190</v>
      </c>
      <c r="I6" s="7">
        <v>197</v>
      </c>
      <c r="J6" s="7">
        <v>162</v>
      </c>
      <c r="K6" s="7">
        <v>160</v>
      </c>
      <c r="L6" s="7">
        <v>246</v>
      </c>
      <c r="M6" s="7">
        <v>165</v>
      </c>
      <c r="N6" s="57"/>
      <c r="O6" s="7">
        <v>177</v>
      </c>
      <c r="P6" s="7">
        <v>171</v>
      </c>
      <c r="Q6" s="7">
        <v>139</v>
      </c>
      <c r="R6" s="7">
        <v>213</v>
      </c>
      <c r="S6" s="7">
        <v>179</v>
      </c>
      <c r="T6" s="7">
        <v>147</v>
      </c>
      <c r="U6" s="7">
        <v>230</v>
      </c>
      <c r="V6" s="7">
        <v>143</v>
      </c>
      <c r="W6" s="7"/>
      <c r="X6" s="7"/>
      <c r="Y6" s="7">
        <v>144</v>
      </c>
      <c r="Z6" s="7">
        <v>173</v>
      </c>
      <c r="AA6" s="7">
        <v>155</v>
      </c>
      <c r="AB6" s="7">
        <v>187</v>
      </c>
      <c r="AC6" s="7">
        <v>170</v>
      </c>
      <c r="AD6" s="7">
        <v>157</v>
      </c>
      <c r="AE6" s="7">
        <v>159</v>
      </c>
      <c r="AF6" s="7">
        <v>171</v>
      </c>
      <c r="AG6" s="7"/>
      <c r="AH6" s="7"/>
      <c r="AI6" s="6">
        <f t="shared" si="0"/>
        <v>1704</v>
      </c>
      <c r="AJ6" s="6">
        <f t="shared" si="1"/>
        <v>1399</v>
      </c>
      <c r="AK6" s="6">
        <f t="shared" si="2"/>
        <v>1316</v>
      </c>
      <c r="AL6" s="6">
        <f t="shared" si="3"/>
        <v>4419</v>
      </c>
      <c r="AM6" s="6">
        <f t="shared" si="4"/>
        <v>25</v>
      </c>
      <c r="AN6" s="8">
        <f t="shared" si="5"/>
        <v>176.76</v>
      </c>
    </row>
    <row r="7" spans="1:40" ht="12.75">
      <c r="A7" s="6">
        <v>4</v>
      </c>
      <c r="B7" s="7">
        <v>46</v>
      </c>
      <c r="C7" s="7" t="s">
        <v>62</v>
      </c>
      <c r="D7" s="7" t="s">
        <v>32</v>
      </c>
      <c r="E7" s="7"/>
      <c r="F7" s="7"/>
      <c r="G7" s="7"/>
      <c r="H7" s="7"/>
      <c r="I7" s="7"/>
      <c r="J7" s="7"/>
      <c r="K7" s="7"/>
      <c r="L7" s="7"/>
      <c r="M7" s="7"/>
      <c r="N7" s="57"/>
      <c r="O7" s="7">
        <v>183</v>
      </c>
      <c r="P7" s="7">
        <v>186</v>
      </c>
      <c r="Q7" s="7">
        <v>188</v>
      </c>
      <c r="R7" s="7">
        <v>199</v>
      </c>
      <c r="S7" s="7">
        <v>143</v>
      </c>
      <c r="T7" s="7">
        <v>195</v>
      </c>
      <c r="U7" s="7">
        <v>150</v>
      </c>
      <c r="V7" s="7">
        <v>155</v>
      </c>
      <c r="W7" s="7">
        <v>169</v>
      </c>
      <c r="X7" s="7">
        <v>172</v>
      </c>
      <c r="Y7" s="7"/>
      <c r="Z7" s="7"/>
      <c r="AA7" s="7"/>
      <c r="AB7" s="7"/>
      <c r="AC7" s="7"/>
      <c r="AD7" s="7"/>
      <c r="AE7" s="7"/>
      <c r="AF7" s="7"/>
      <c r="AG7" s="7"/>
      <c r="AH7" s="7"/>
      <c r="AI7" s="6">
        <f t="shared" si="0"/>
        <v>0</v>
      </c>
      <c r="AJ7" s="6">
        <f t="shared" si="1"/>
        <v>1740</v>
      </c>
      <c r="AK7" s="6">
        <f t="shared" si="2"/>
        <v>0</v>
      </c>
      <c r="AL7" s="6">
        <f t="shared" si="3"/>
        <v>1740</v>
      </c>
      <c r="AM7" s="6">
        <f t="shared" si="4"/>
        <v>10</v>
      </c>
      <c r="AN7" s="8">
        <f t="shared" si="5"/>
        <v>174</v>
      </c>
    </row>
    <row r="8" spans="1:40" ht="12.75">
      <c r="A8" s="6">
        <v>5</v>
      </c>
      <c r="B8" s="7">
        <v>1903</v>
      </c>
      <c r="C8" s="7" t="s">
        <v>64</v>
      </c>
      <c r="D8" s="7" t="s">
        <v>33</v>
      </c>
      <c r="E8" s="7"/>
      <c r="F8" s="7"/>
      <c r="G8" s="7"/>
      <c r="H8" s="7"/>
      <c r="I8" s="7"/>
      <c r="J8" s="7"/>
      <c r="K8" s="7"/>
      <c r="L8" s="7"/>
      <c r="M8" s="7"/>
      <c r="N8" s="57"/>
      <c r="O8" s="7"/>
      <c r="P8" s="7"/>
      <c r="Q8" s="7"/>
      <c r="R8" s="7"/>
      <c r="S8" s="7"/>
      <c r="T8" s="7"/>
      <c r="U8" s="7">
        <v>145</v>
      </c>
      <c r="V8" s="7">
        <v>162</v>
      </c>
      <c r="W8" s="7">
        <v>171</v>
      </c>
      <c r="X8" s="7">
        <v>202</v>
      </c>
      <c r="Y8" s="7"/>
      <c r="Z8" s="7"/>
      <c r="AA8" s="7"/>
      <c r="AB8" s="7"/>
      <c r="AC8" s="7"/>
      <c r="AD8" s="7"/>
      <c r="AE8" s="7"/>
      <c r="AF8" s="7"/>
      <c r="AG8" s="7"/>
      <c r="AH8" s="7"/>
      <c r="AI8" s="6">
        <f t="shared" si="0"/>
        <v>0</v>
      </c>
      <c r="AJ8" s="6">
        <f t="shared" si="1"/>
        <v>680</v>
      </c>
      <c r="AK8" s="6">
        <f t="shared" si="2"/>
        <v>0</v>
      </c>
      <c r="AL8" s="6">
        <f t="shared" si="3"/>
        <v>680</v>
      </c>
      <c r="AM8" s="6">
        <f t="shared" si="4"/>
        <v>4</v>
      </c>
      <c r="AN8" s="8">
        <f t="shared" si="5"/>
        <v>170</v>
      </c>
    </row>
    <row r="9" spans="1:40" ht="12.75">
      <c r="A9" s="6">
        <v>6</v>
      </c>
      <c r="B9" s="7">
        <v>239</v>
      </c>
      <c r="C9" s="7" t="s">
        <v>66</v>
      </c>
      <c r="D9" s="7" t="s">
        <v>32</v>
      </c>
      <c r="E9" s="7"/>
      <c r="F9" s="7"/>
      <c r="G9" s="7"/>
      <c r="H9" s="7"/>
      <c r="I9" s="7"/>
      <c r="J9" s="7"/>
      <c r="K9" s="7"/>
      <c r="L9" s="7"/>
      <c r="M9" s="7"/>
      <c r="N9" s="57"/>
      <c r="O9" s="7"/>
      <c r="P9" s="7"/>
      <c r="Q9" s="7"/>
      <c r="R9" s="7"/>
      <c r="S9" s="7"/>
      <c r="T9" s="7"/>
      <c r="U9" s="7"/>
      <c r="V9" s="7"/>
      <c r="W9" s="7"/>
      <c r="X9" s="7"/>
      <c r="Y9" s="7">
        <v>144</v>
      </c>
      <c r="Z9" s="7">
        <v>196</v>
      </c>
      <c r="AA9" s="7">
        <v>191</v>
      </c>
      <c r="AB9" s="7">
        <v>135</v>
      </c>
      <c r="AC9" s="7">
        <v>205</v>
      </c>
      <c r="AD9" s="7">
        <v>174</v>
      </c>
      <c r="AE9" s="7">
        <v>148</v>
      </c>
      <c r="AF9" s="7">
        <v>154</v>
      </c>
      <c r="AG9" s="7">
        <v>184</v>
      </c>
      <c r="AH9" s="7">
        <v>158</v>
      </c>
      <c r="AI9" s="6">
        <f t="shared" si="0"/>
        <v>0</v>
      </c>
      <c r="AJ9" s="6">
        <f t="shared" si="1"/>
        <v>0</v>
      </c>
      <c r="AK9" s="6">
        <f t="shared" si="2"/>
        <v>1689</v>
      </c>
      <c r="AL9" s="6">
        <f t="shared" si="3"/>
        <v>1689</v>
      </c>
      <c r="AM9" s="6">
        <f t="shared" si="4"/>
        <v>10</v>
      </c>
      <c r="AN9" s="8">
        <f t="shared" si="5"/>
        <v>168.9</v>
      </c>
    </row>
    <row r="10" spans="1:40" ht="12.75">
      <c r="A10" s="6">
        <v>7</v>
      </c>
      <c r="B10" s="7">
        <v>2260</v>
      </c>
      <c r="C10" s="7" t="s">
        <v>39</v>
      </c>
      <c r="D10" s="7" t="s">
        <v>31</v>
      </c>
      <c r="E10" s="7">
        <v>158</v>
      </c>
      <c r="F10" s="7">
        <v>154</v>
      </c>
      <c r="G10" s="7">
        <v>167</v>
      </c>
      <c r="H10" s="7">
        <v>170</v>
      </c>
      <c r="I10" s="7">
        <v>162</v>
      </c>
      <c r="J10" s="7">
        <v>211</v>
      </c>
      <c r="K10" s="7">
        <v>208</v>
      </c>
      <c r="L10" s="7">
        <v>181</v>
      </c>
      <c r="M10" s="7"/>
      <c r="N10" s="57"/>
      <c r="O10" s="7"/>
      <c r="P10" s="7"/>
      <c r="Q10" s="7">
        <v>152</v>
      </c>
      <c r="R10" s="7">
        <v>127</v>
      </c>
      <c r="S10" s="7">
        <v>217</v>
      </c>
      <c r="T10" s="7">
        <v>145</v>
      </c>
      <c r="U10" s="7">
        <v>182</v>
      </c>
      <c r="V10" s="7">
        <v>224</v>
      </c>
      <c r="W10" s="7">
        <v>197</v>
      </c>
      <c r="X10" s="7">
        <v>108</v>
      </c>
      <c r="Y10" s="7"/>
      <c r="Z10" s="7"/>
      <c r="AA10" s="7">
        <v>134</v>
      </c>
      <c r="AB10" s="7">
        <v>208</v>
      </c>
      <c r="AC10" s="7">
        <v>134</v>
      </c>
      <c r="AD10" s="7">
        <v>158</v>
      </c>
      <c r="AE10" s="7">
        <v>148</v>
      </c>
      <c r="AF10" s="7">
        <v>140</v>
      </c>
      <c r="AG10" s="7">
        <v>137</v>
      </c>
      <c r="AH10" s="7">
        <v>161</v>
      </c>
      <c r="AI10" s="6">
        <f t="shared" si="0"/>
        <v>1411</v>
      </c>
      <c r="AJ10" s="6">
        <f t="shared" si="1"/>
        <v>1352</v>
      </c>
      <c r="AK10" s="6">
        <f t="shared" si="2"/>
        <v>1220</v>
      </c>
      <c r="AL10" s="6">
        <f t="shared" si="3"/>
        <v>3983</v>
      </c>
      <c r="AM10" s="6">
        <f t="shared" si="4"/>
        <v>24</v>
      </c>
      <c r="AN10" s="8">
        <f t="shared" si="5"/>
        <v>165.95833333333334</v>
      </c>
    </row>
    <row r="11" spans="1:40" ht="12.75">
      <c r="A11" s="6">
        <v>8</v>
      </c>
      <c r="B11" s="7">
        <v>229</v>
      </c>
      <c r="C11" s="7" t="s">
        <v>41</v>
      </c>
      <c r="D11" s="7" t="s">
        <v>32</v>
      </c>
      <c r="E11" s="7"/>
      <c r="F11" s="7"/>
      <c r="G11" s="7">
        <v>221</v>
      </c>
      <c r="H11" s="7">
        <v>190</v>
      </c>
      <c r="I11" s="7">
        <v>179</v>
      </c>
      <c r="J11" s="7">
        <v>160</v>
      </c>
      <c r="K11" s="7">
        <v>149</v>
      </c>
      <c r="L11" s="7">
        <v>169</v>
      </c>
      <c r="M11" s="7">
        <v>188</v>
      </c>
      <c r="N11" s="57">
        <v>175</v>
      </c>
      <c r="O11" s="7">
        <v>212</v>
      </c>
      <c r="P11" s="7">
        <v>181</v>
      </c>
      <c r="Q11" s="7">
        <v>166</v>
      </c>
      <c r="R11" s="7">
        <v>151</v>
      </c>
      <c r="S11" s="7">
        <v>149</v>
      </c>
      <c r="T11" s="7">
        <v>150</v>
      </c>
      <c r="U11" s="7">
        <v>156</v>
      </c>
      <c r="V11" s="7">
        <v>166</v>
      </c>
      <c r="W11" s="7">
        <v>180</v>
      </c>
      <c r="X11" s="7">
        <v>176</v>
      </c>
      <c r="Y11" s="7">
        <v>132</v>
      </c>
      <c r="Z11" s="7">
        <v>149</v>
      </c>
      <c r="AA11" s="7">
        <v>166</v>
      </c>
      <c r="AB11" s="7">
        <v>139</v>
      </c>
      <c r="AC11" s="7">
        <v>182</v>
      </c>
      <c r="AD11" s="7">
        <v>135</v>
      </c>
      <c r="AE11" s="7">
        <v>137</v>
      </c>
      <c r="AF11" s="7">
        <v>168</v>
      </c>
      <c r="AG11" s="7">
        <v>117</v>
      </c>
      <c r="AH11" s="7">
        <v>203</v>
      </c>
      <c r="AI11" s="6">
        <f t="shared" si="0"/>
        <v>1431</v>
      </c>
      <c r="AJ11" s="6">
        <f t="shared" si="1"/>
        <v>1687</v>
      </c>
      <c r="AK11" s="6">
        <f t="shared" si="2"/>
        <v>1528</v>
      </c>
      <c r="AL11" s="6">
        <f t="shared" si="3"/>
        <v>4646</v>
      </c>
      <c r="AM11" s="6">
        <f t="shared" si="4"/>
        <v>28</v>
      </c>
      <c r="AN11" s="8">
        <f t="shared" si="5"/>
        <v>165.92857142857142</v>
      </c>
    </row>
    <row r="12" spans="1:40" ht="12.75">
      <c r="A12" s="6">
        <v>9</v>
      </c>
      <c r="B12" s="7">
        <v>1447</v>
      </c>
      <c r="C12" s="7" t="s">
        <v>42</v>
      </c>
      <c r="D12" s="10" t="s">
        <v>32</v>
      </c>
      <c r="E12" s="7">
        <v>178</v>
      </c>
      <c r="F12" s="7">
        <v>144</v>
      </c>
      <c r="G12" s="7">
        <v>164</v>
      </c>
      <c r="H12" s="7">
        <v>152</v>
      </c>
      <c r="I12" s="7">
        <v>192</v>
      </c>
      <c r="J12" s="7">
        <v>167</v>
      </c>
      <c r="K12" s="7">
        <v>169</v>
      </c>
      <c r="L12" s="7">
        <v>147</v>
      </c>
      <c r="M12" s="7">
        <v>148</v>
      </c>
      <c r="N12" s="57">
        <v>145</v>
      </c>
      <c r="O12" s="7">
        <v>174</v>
      </c>
      <c r="P12" s="7">
        <v>148</v>
      </c>
      <c r="Q12" s="7">
        <v>178</v>
      </c>
      <c r="R12" s="7">
        <v>135</v>
      </c>
      <c r="S12" s="7">
        <v>159</v>
      </c>
      <c r="T12" s="7">
        <v>162</v>
      </c>
      <c r="U12" s="7">
        <v>197</v>
      </c>
      <c r="V12" s="7">
        <v>159</v>
      </c>
      <c r="W12" s="7">
        <v>162</v>
      </c>
      <c r="X12" s="7">
        <v>203</v>
      </c>
      <c r="Y12" s="7">
        <v>147</v>
      </c>
      <c r="Z12" s="7">
        <v>170</v>
      </c>
      <c r="AA12" s="7">
        <v>139</v>
      </c>
      <c r="AB12" s="7">
        <v>191</v>
      </c>
      <c r="AC12" s="7">
        <v>164</v>
      </c>
      <c r="AD12" s="7">
        <v>162</v>
      </c>
      <c r="AE12" s="7">
        <v>147</v>
      </c>
      <c r="AF12" s="7">
        <v>178</v>
      </c>
      <c r="AG12" s="7">
        <v>184</v>
      </c>
      <c r="AH12" s="7">
        <v>193</v>
      </c>
      <c r="AI12" s="6">
        <f t="shared" si="0"/>
        <v>1606</v>
      </c>
      <c r="AJ12" s="6">
        <f t="shared" si="1"/>
        <v>1677</v>
      </c>
      <c r="AK12" s="6">
        <f t="shared" si="2"/>
        <v>1675</v>
      </c>
      <c r="AL12" s="6">
        <f t="shared" si="3"/>
        <v>4958</v>
      </c>
      <c r="AM12" s="6">
        <f t="shared" si="4"/>
        <v>30</v>
      </c>
      <c r="AN12" s="8">
        <f t="shared" si="5"/>
        <v>165.26666666666668</v>
      </c>
    </row>
    <row r="13" spans="1:40" ht="12.75">
      <c r="A13" s="6">
        <v>10</v>
      </c>
      <c r="B13" s="7">
        <v>2368</v>
      </c>
      <c r="C13" s="7" t="s">
        <v>37</v>
      </c>
      <c r="D13" s="7" t="s">
        <v>31</v>
      </c>
      <c r="E13" s="7"/>
      <c r="F13" s="7"/>
      <c r="G13" s="7">
        <v>168</v>
      </c>
      <c r="H13" s="7">
        <v>186</v>
      </c>
      <c r="I13" s="7">
        <v>113</v>
      </c>
      <c r="J13" s="7">
        <v>146</v>
      </c>
      <c r="K13" s="7">
        <v>161</v>
      </c>
      <c r="L13" s="7">
        <v>197</v>
      </c>
      <c r="M13" s="7">
        <v>149</v>
      </c>
      <c r="N13" s="57">
        <v>138</v>
      </c>
      <c r="O13" s="7">
        <v>177</v>
      </c>
      <c r="P13" s="7">
        <v>180</v>
      </c>
      <c r="Q13" s="7">
        <v>161</v>
      </c>
      <c r="R13" s="7">
        <v>146</v>
      </c>
      <c r="S13" s="7">
        <v>176</v>
      </c>
      <c r="T13" s="7">
        <v>166</v>
      </c>
      <c r="U13" s="7">
        <v>170</v>
      </c>
      <c r="V13" s="7">
        <v>194</v>
      </c>
      <c r="W13" s="7">
        <v>176</v>
      </c>
      <c r="X13" s="7">
        <v>139</v>
      </c>
      <c r="Y13" s="7">
        <v>238</v>
      </c>
      <c r="Z13" s="7">
        <v>147</v>
      </c>
      <c r="AA13" s="7">
        <v>171</v>
      </c>
      <c r="AB13" s="7">
        <v>146</v>
      </c>
      <c r="AC13" s="7">
        <v>184</v>
      </c>
      <c r="AD13" s="7">
        <v>146</v>
      </c>
      <c r="AE13" s="7">
        <v>122</v>
      </c>
      <c r="AF13" s="7">
        <v>158</v>
      </c>
      <c r="AG13" s="7"/>
      <c r="AH13" s="7"/>
      <c r="AI13" s="6">
        <f t="shared" si="0"/>
        <v>1258</v>
      </c>
      <c r="AJ13" s="6">
        <f t="shared" si="1"/>
        <v>1685</v>
      </c>
      <c r="AK13" s="6">
        <f t="shared" si="2"/>
        <v>1312</v>
      </c>
      <c r="AL13" s="6">
        <f t="shared" si="3"/>
        <v>4255</v>
      </c>
      <c r="AM13" s="6">
        <f t="shared" si="4"/>
        <v>26</v>
      </c>
      <c r="AN13" s="8">
        <f t="shared" si="5"/>
        <v>163.65384615384616</v>
      </c>
    </row>
    <row r="14" spans="1:40" ht="12.75">
      <c r="A14" s="6">
        <v>11</v>
      </c>
      <c r="B14" s="7">
        <v>1854</v>
      </c>
      <c r="C14" s="7" t="s">
        <v>67</v>
      </c>
      <c r="D14" s="7" t="s">
        <v>35</v>
      </c>
      <c r="E14" s="7">
        <v>189</v>
      </c>
      <c r="F14" s="7">
        <v>161</v>
      </c>
      <c r="G14" s="7">
        <v>129</v>
      </c>
      <c r="H14" s="7">
        <v>146</v>
      </c>
      <c r="I14" s="7"/>
      <c r="J14" s="7"/>
      <c r="K14" s="7">
        <v>177</v>
      </c>
      <c r="L14" s="7">
        <v>166</v>
      </c>
      <c r="M14" s="7">
        <v>118</v>
      </c>
      <c r="N14" s="57">
        <v>160</v>
      </c>
      <c r="O14" s="7">
        <v>180</v>
      </c>
      <c r="P14" s="7">
        <v>139</v>
      </c>
      <c r="Q14" s="7">
        <v>115</v>
      </c>
      <c r="R14" s="7">
        <v>165</v>
      </c>
      <c r="S14" s="7">
        <v>202</v>
      </c>
      <c r="T14" s="7">
        <v>188</v>
      </c>
      <c r="U14" s="7">
        <v>141</v>
      </c>
      <c r="V14" s="7">
        <v>150</v>
      </c>
      <c r="W14" s="7">
        <v>180</v>
      </c>
      <c r="X14" s="7">
        <v>163</v>
      </c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6">
        <f t="shared" si="0"/>
        <v>1246</v>
      </c>
      <c r="AJ14" s="6">
        <f t="shared" si="1"/>
        <v>1623</v>
      </c>
      <c r="AK14" s="6">
        <f t="shared" si="2"/>
        <v>0</v>
      </c>
      <c r="AL14" s="6">
        <f t="shared" si="3"/>
        <v>2869</v>
      </c>
      <c r="AM14" s="6">
        <f t="shared" si="4"/>
        <v>18</v>
      </c>
      <c r="AN14" s="8">
        <f t="shared" si="5"/>
        <v>159.38888888888889</v>
      </c>
    </row>
    <row r="15" spans="1:40" s="15" customFormat="1" ht="12.75">
      <c r="A15" s="6">
        <v>12</v>
      </c>
      <c r="B15" s="7">
        <v>374</v>
      </c>
      <c r="C15" s="7" t="s">
        <v>58</v>
      </c>
      <c r="D15" s="7" t="s">
        <v>35</v>
      </c>
      <c r="E15" s="7">
        <v>169</v>
      </c>
      <c r="F15" s="7">
        <v>153</v>
      </c>
      <c r="G15" s="7">
        <v>158</v>
      </c>
      <c r="H15" s="7">
        <v>192</v>
      </c>
      <c r="I15" s="7">
        <v>146</v>
      </c>
      <c r="J15" s="7">
        <v>151</v>
      </c>
      <c r="K15" s="7">
        <v>155</v>
      </c>
      <c r="L15" s="7">
        <v>160</v>
      </c>
      <c r="M15" s="7">
        <v>168</v>
      </c>
      <c r="N15" s="57">
        <v>158</v>
      </c>
      <c r="O15" s="7">
        <v>147</v>
      </c>
      <c r="P15" s="7">
        <v>135</v>
      </c>
      <c r="Q15" s="7">
        <v>150</v>
      </c>
      <c r="R15" s="7">
        <v>137</v>
      </c>
      <c r="S15" s="7"/>
      <c r="T15" s="7"/>
      <c r="U15" s="7">
        <v>181</v>
      </c>
      <c r="V15" s="7">
        <v>172</v>
      </c>
      <c r="W15" s="7">
        <v>165</v>
      </c>
      <c r="X15" s="7">
        <v>152</v>
      </c>
      <c r="Y15" s="7">
        <v>157</v>
      </c>
      <c r="Z15" s="7">
        <v>156</v>
      </c>
      <c r="AA15" s="7">
        <v>164</v>
      </c>
      <c r="AB15" s="7">
        <v>169</v>
      </c>
      <c r="AC15" s="7"/>
      <c r="AD15" s="7"/>
      <c r="AE15" s="7">
        <v>181</v>
      </c>
      <c r="AF15" s="7">
        <v>170</v>
      </c>
      <c r="AG15" s="7">
        <v>158</v>
      </c>
      <c r="AH15" s="7">
        <v>139</v>
      </c>
      <c r="AI15" s="6">
        <f t="shared" si="0"/>
        <v>1610</v>
      </c>
      <c r="AJ15" s="6">
        <f t="shared" si="1"/>
        <v>1239</v>
      </c>
      <c r="AK15" s="6">
        <f t="shared" si="2"/>
        <v>1294</v>
      </c>
      <c r="AL15" s="6">
        <f t="shared" si="3"/>
        <v>4143</v>
      </c>
      <c r="AM15" s="6">
        <f t="shared" si="4"/>
        <v>26</v>
      </c>
      <c r="AN15" s="8">
        <f t="shared" si="5"/>
        <v>159.34615384615384</v>
      </c>
    </row>
    <row r="16" spans="1:40" ht="12.75">
      <c r="A16" s="6">
        <v>13</v>
      </c>
      <c r="B16" s="7">
        <v>3151</v>
      </c>
      <c r="C16" s="7" t="s">
        <v>50</v>
      </c>
      <c r="D16" s="7" t="s">
        <v>33</v>
      </c>
      <c r="E16" s="7"/>
      <c r="F16" s="7"/>
      <c r="G16" s="7"/>
      <c r="H16" s="7"/>
      <c r="I16" s="7">
        <v>137</v>
      </c>
      <c r="J16" s="7">
        <v>181</v>
      </c>
      <c r="K16" s="7">
        <v>150</v>
      </c>
      <c r="L16" s="7">
        <v>150</v>
      </c>
      <c r="M16" s="7">
        <v>145</v>
      </c>
      <c r="N16" s="57">
        <v>169</v>
      </c>
      <c r="O16" s="7">
        <v>171</v>
      </c>
      <c r="P16" s="7">
        <v>180</v>
      </c>
      <c r="Q16" s="7">
        <v>172</v>
      </c>
      <c r="R16" s="7">
        <v>149</v>
      </c>
      <c r="S16" s="7">
        <v>160</v>
      </c>
      <c r="T16" s="7">
        <v>161</v>
      </c>
      <c r="U16" s="7"/>
      <c r="V16" s="7"/>
      <c r="W16" s="7">
        <v>197</v>
      </c>
      <c r="X16" s="7">
        <v>175</v>
      </c>
      <c r="Y16" s="7"/>
      <c r="Z16" s="7"/>
      <c r="AA16" s="7">
        <v>158</v>
      </c>
      <c r="AB16" s="7">
        <v>160</v>
      </c>
      <c r="AC16" s="7">
        <v>168</v>
      </c>
      <c r="AD16" s="7">
        <v>157</v>
      </c>
      <c r="AE16" s="7">
        <v>158</v>
      </c>
      <c r="AF16" s="7">
        <v>115</v>
      </c>
      <c r="AG16" s="7">
        <v>133</v>
      </c>
      <c r="AH16" s="7">
        <v>132</v>
      </c>
      <c r="AI16" s="6">
        <f t="shared" si="0"/>
        <v>932</v>
      </c>
      <c r="AJ16" s="6">
        <f t="shared" si="1"/>
        <v>1365</v>
      </c>
      <c r="AK16" s="6">
        <f t="shared" si="2"/>
        <v>1181</v>
      </c>
      <c r="AL16" s="6">
        <f t="shared" si="3"/>
        <v>3478</v>
      </c>
      <c r="AM16" s="6">
        <f t="shared" si="4"/>
        <v>22</v>
      </c>
      <c r="AN16" s="8">
        <f t="shared" si="5"/>
        <v>158.0909090909091</v>
      </c>
    </row>
    <row r="17" spans="1:40" ht="12.75">
      <c r="A17" s="6">
        <v>14</v>
      </c>
      <c r="B17" s="7">
        <v>2094</v>
      </c>
      <c r="C17" s="7" t="s">
        <v>48</v>
      </c>
      <c r="D17" s="7" t="s">
        <v>33</v>
      </c>
      <c r="E17" s="10">
        <v>141</v>
      </c>
      <c r="F17" s="10">
        <v>169</v>
      </c>
      <c r="G17" s="10">
        <v>194</v>
      </c>
      <c r="H17" s="10">
        <v>135</v>
      </c>
      <c r="I17" s="10"/>
      <c r="J17" s="10"/>
      <c r="K17" s="10"/>
      <c r="L17" s="10">
        <v>201</v>
      </c>
      <c r="M17" s="10">
        <v>145</v>
      </c>
      <c r="N17" s="57">
        <v>167</v>
      </c>
      <c r="O17" s="10">
        <v>130</v>
      </c>
      <c r="P17" s="10">
        <v>190</v>
      </c>
      <c r="Q17" s="10">
        <v>172</v>
      </c>
      <c r="R17" s="10">
        <v>164</v>
      </c>
      <c r="S17" s="10">
        <v>161</v>
      </c>
      <c r="T17" s="10">
        <v>135</v>
      </c>
      <c r="U17" s="10"/>
      <c r="V17" s="10"/>
      <c r="W17" s="10">
        <v>113</v>
      </c>
      <c r="X17" s="10">
        <v>168</v>
      </c>
      <c r="Y17" s="10">
        <v>193</v>
      </c>
      <c r="Z17" s="10">
        <v>197</v>
      </c>
      <c r="AA17" s="10">
        <v>153</v>
      </c>
      <c r="AB17" s="10">
        <v>145</v>
      </c>
      <c r="AC17" s="10">
        <v>167</v>
      </c>
      <c r="AD17" s="10">
        <v>142</v>
      </c>
      <c r="AE17" s="10">
        <v>132</v>
      </c>
      <c r="AF17" s="10">
        <v>126</v>
      </c>
      <c r="AG17" s="10">
        <v>140</v>
      </c>
      <c r="AH17" s="10">
        <v>140</v>
      </c>
      <c r="AI17" s="6">
        <f t="shared" si="0"/>
        <v>1152</v>
      </c>
      <c r="AJ17" s="6">
        <f t="shared" si="1"/>
        <v>1233</v>
      </c>
      <c r="AK17" s="6">
        <f t="shared" si="2"/>
        <v>1535</v>
      </c>
      <c r="AL17" s="6">
        <f t="shared" si="3"/>
        <v>3920</v>
      </c>
      <c r="AM17" s="6">
        <f t="shared" si="4"/>
        <v>25</v>
      </c>
      <c r="AN17" s="8">
        <f t="shared" si="5"/>
        <v>156.8</v>
      </c>
    </row>
    <row r="18" spans="1:40" ht="12.75">
      <c r="A18" s="6">
        <v>15</v>
      </c>
      <c r="B18" s="7">
        <v>3378</v>
      </c>
      <c r="C18" s="7" t="s">
        <v>51</v>
      </c>
      <c r="D18" s="7" t="s">
        <v>34</v>
      </c>
      <c r="E18" s="7"/>
      <c r="F18" s="7"/>
      <c r="G18" s="7">
        <v>166</v>
      </c>
      <c r="H18" s="7">
        <v>193</v>
      </c>
      <c r="I18" s="7">
        <v>132</v>
      </c>
      <c r="J18" s="7">
        <v>142</v>
      </c>
      <c r="K18" s="7"/>
      <c r="L18" s="7"/>
      <c r="M18" s="7">
        <v>131</v>
      </c>
      <c r="N18" s="57">
        <v>177</v>
      </c>
      <c r="O18" s="7">
        <v>137</v>
      </c>
      <c r="P18" s="7">
        <v>150</v>
      </c>
      <c r="Q18" s="7"/>
      <c r="R18" s="7"/>
      <c r="S18" s="7">
        <v>165</v>
      </c>
      <c r="T18" s="7">
        <v>171</v>
      </c>
      <c r="U18" s="7">
        <v>152</v>
      </c>
      <c r="V18" s="7">
        <v>154</v>
      </c>
      <c r="W18" s="7">
        <v>154</v>
      </c>
      <c r="X18" s="7">
        <v>136</v>
      </c>
      <c r="Y18" s="7">
        <v>173</v>
      </c>
      <c r="Z18" s="7">
        <v>187</v>
      </c>
      <c r="AA18" s="7">
        <v>132</v>
      </c>
      <c r="AB18" s="7">
        <v>159</v>
      </c>
      <c r="AC18" s="7">
        <v>162</v>
      </c>
      <c r="AD18" s="7">
        <v>156</v>
      </c>
      <c r="AE18" s="7">
        <v>129</v>
      </c>
      <c r="AF18" s="7">
        <v>148</v>
      </c>
      <c r="AG18" s="7">
        <v>145</v>
      </c>
      <c r="AH18" s="7">
        <v>168</v>
      </c>
      <c r="AI18" s="6">
        <f t="shared" si="0"/>
        <v>941</v>
      </c>
      <c r="AJ18" s="6">
        <f t="shared" si="1"/>
        <v>1219</v>
      </c>
      <c r="AK18" s="6">
        <f t="shared" si="2"/>
        <v>1559</v>
      </c>
      <c r="AL18" s="6">
        <f t="shared" si="3"/>
        <v>3719</v>
      </c>
      <c r="AM18" s="6">
        <f t="shared" si="4"/>
        <v>24</v>
      </c>
      <c r="AN18" s="8">
        <f t="shared" si="5"/>
        <v>154.95833333333334</v>
      </c>
    </row>
    <row r="19" spans="1:40" ht="12.75">
      <c r="A19" s="6">
        <v>16</v>
      </c>
      <c r="B19" s="7">
        <v>3388</v>
      </c>
      <c r="C19" s="7" t="s">
        <v>55</v>
      </c>
      <c r="D19" s="7" t="s">
        <v>34</v>
      </c>
      <c r="E19" s="7">
        <v>171</v>
      </c>
      <c r="F19" s="7">
        <v>157</v>
      </c>
      <c r="G19" s="7">
        <v>211</v>
      </c>
      <c r="H19" s="7">
        <v>190</v>
      </c>
      <c r="I19" s="7"/>
      <c r="J19" s="7"/>
      <c r="K19" s="7">
        <v>185</v>
      </c>
      <c r="L19" s="7">
        <v>190</v>
      </c>
      <c r="M19" s="7">
        <v>136</v>
      </c>
      <c r="N19" s="57">
        <v>125</v>
      </c>
      <c r="O19" s="7">
        <v>160</v>
      </c>
      <c r="P19" s="7">
        <v>172</v>
      </c>
      <c r="Q19" s="7">
        <v>162</v>
      </c>
      <c r="R19" s="7">
        <v>161</v>
      </c>
      <c r="S19" s="7"/>
      <c r="T19" s="7"/>
      <c r="U19" s="7">
        <v>151</v>
      </c>
      <c r="V19" s="7">
        <v>197</v>
      </c>
      <c r="W19" s="7">
        <v>111</v>
      </c>
      <c r="X19" s="7">
        <v>152</v>
      </c>
      <c r="Y19" s="7">
        <v>171</v>
      </c>
      <c r="Z19" s="7">
        <v>112</v>
      </c>
      <c r="AA19" s="7">
        <v>121</v>
      </c>
      <c r="AB19" s="7">
        <v>129</v>
      </c>
      <c r="AC19" s="7">
        <v>113</v>
      </c>
      <c r="AD19" s="7">
        <v>153</v>
      </c>
      <c r="AE19" s="7">
        <v>149</v>
      </c>
      <c r="AF19" s="7">
        <v>115</v>
      </c>
      <c r="AG19" s="7">
        <v>150</v>
      </c>
      <c r="AH19" s="7">
        <v>127</v>
      </c>
      <c r="AI19" s="6">
        <f t="shared" si="0"/>
        <v>1365</v>
      </c>
      <c r="AJ19" s="6">
        <f t="shared" si="1"/>
        <v>1266</v>
      </c>
      <c r="AK19" s="6">
        <f t="shared" si="2"/>
        <v>1340</v>
      </c>
      <c r="AL19" s="6">
        <f t="shared" si="3"/>
        <v>3971</v>
      </c>
      <c r="AM19" s="6">
        <f t="shared" si="4"/>
        <v>26</v>
      </c>
      <c r="AN19" s="8">
        <f t="shared" si="5"/>
        <v>152.73076923076923</v>
      </c>
    </row>
    <row r="20" spans="1:40" ht="12.75">
      <c r="A20" s="6">
        <v>17</v>
      </c>
      <c r="B20" s="7">
        <v>1732</v>
      </c>
      <c r="C20" s="7" t="s">
        <v>57</v>
      </c>
      <c r="D20" s="10" t="s">
        <v>35</v>
      </c>
      <c r="E20" s="7">
        <v>120</v>
      </c>
      <c r="F20" s="7">
        <v>121</v>
      </c>
      <c r="G20" s="7"/>
      <c r="H20" s="7"/>
      <c r="I20" s="7"/>
      <c r="J20" s="7"/>
      <c r="K20" s="7"/>
      <c r="L20" s="7"/>
      <c r="M20" s="7">
        <v>144</v>
      </c>
      <c r="N20" s="57">
        <v>146</v>
      </c>
      <c r="O20" s="7">
        <v>139</v>
      </c>
      <c r="P20" s="7">
        <v>201</v>
      </c>
      <c r="Q20" s="7">
        <v>148</v>
      </c>
      <c r="R20" s="7">
        <v>163</v>
      </c>
      <c r="S20" s="7">
        <v>154</v>
      </c>
      <c r="T20" s="7">
        <v>205</v>
      </c>
      <c r="U20" s="7">
        <v>154</v>
      </c>
      <c r="V20" s="7">
        <v>162</v>
      </c>
      <c r="W20" s="7">
        <v>167</v>
      </c>
      <c r="X20" s="7">
        <v>157</v>
      </c>
      <c r="Y20" s="7"/>
      <c r="Z20" s="7"/>
      <c r="AA20" s="7">
        <v>181</v>
      </c>
      <c r="AB20" s="7">
        <v>125</v>
      </c>
      <c r="AC20" s="7">
        <v>152</v>
      </c>
      <c r="AD20" s="7">
        <v>148</v>
      </c>
      <c r="AE20" s="7">
        <v>157</v>
      </c>
      <c r="AF20" s="7">
        <v>111</v>
      </c>
      <c r="AG20" s="7">
        <v>149</v>
      </c>
      <c r="AH20" s="7">
        <v>134</v>
      </c>
      <c r="AI20" s="6">
        <f t="shared" si="0"/>
        <v>531</v>
      </c>
      <c r="AJ20" s="6">
        <f t="shared" si="1"/>
        <v>1650</v>
      </c>
      <c r="AK20" s="6">
        <f t="shared" si="2"/>
        <v>1157</v>
      </c>
      <c r="AL20" s="6">
        <f t="shared" si="3"/>
        <v>3338</v>
      </c>
      <c r="AM20" s="6">
        <f t="shared" si="4"/>
        <v>22</v>
      </c>
      <c r="AN20" s="8">
        <f t="shared" si="5"/>
        <v>151.72727272727272</v>
      </c>
    </row>
    <row r="21" spans="1:40" ht="12.75">
      <c r="A21" s="6">
        <v>18</v>
      </c>
      <c r="B21" s="7">
        <v>3409</v>
      </c>
      <c r="C21" s="7" t="s">
        <v>56</v>
      </c>
      <c r="D21" s="7" t="s">
        <v>34</v>
      </c>
      <c r="E21" s="7">
        <v>134</v>
      </c>
      <c r="F21" s="7">
        <v>134</v>
      </c>
      <c r="G21" s="7"/>
      <c r="H21" s="7"/>
      <c r="I21" s="7">
        <v>184</v>
      </c>
      <c r="J21" s="7">
        <v>142</v>
      </c>
      <c r="K21" s="7">
        <v>120</v>
      </c>
      <c r="L21" s="7">
        <v>197</v>
      </c>
      <c r="M21" s="7">
        <v>155</v>
      </c>
      <c r="N21" s="57">
        <v>155</v>
      </c>
      <c r="O21" s="7">
        <v>123</v>
      </c>
      <c r="P21" s="7">
        <v>163</v>
      </c>
      <c r="Q21" s="7">
        <v>117</v>
      </c>
      <c r="R21" s="7">
        <v>166</v>
      </c>
      <c r="S21" s="7">
        <v>169</v>
      </c>
      <c r="T21" s="7">
        <v>135</v>
      </c>
      <c r="U21" s="7"/>
      <c r="V21" s="7"/>
      <c r="W21" s="7">
        <v>205</v>
      </c>
      <c r="X21" s="7">
        <v>114</v>
      </c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6">
        <f t="shared" si="0"/>
        <v>1221</v>
      </c>
      <c r="AJ21" s="6">
        <f t="shared" si="1"/>
        <v>1192</v>
      </c>
      <c r="AK21" s="6">
        <f t="shared" si="2"/>
        <v>0</v>
      </c>
      <c r="AL21" s="6">
        <f t="shared" si="3"/>
        <v>2413</v>
      </c>
      <c r="AM21" s="6">
        <f t="shared" si="4"/>
        <v>16</v>
      </c>
      <c r="AN21" s="8">
        <f t="shared" si="5"/>
        <v>150.8125</v>
      </c>
    </row>
    <row r="22" spans="1:40" ht="12.75">
      <c r="A22" s="6">
        <v>19</v>
      </c>
      <c r="B22" s="7">
        <v>3304</v>
      </c>
      <c r="C22" s="7" t="s">
        <v>40</v>
      </c>
      <c r="D22" s="7" t="s">
        <v>31</v>
      </c>
      <c r="E22" s="7">
        <v>139</v>
      </c>
      <c r="F22" s="7">
        <v>143</v>
      </c>
      <c r="G22" s="7">
        <v>131</v>
      </c>
      <c r="H22" s="7">
        <v>189</v>
      </c>
      <c r="I22" s="7"/>
      <c r="J22" s="7"/>
      <c r="K22" s="7">
        <v>170</v>
      </c>
      <c r="L22" s="7">
        <v>128</v>
      </c>
      <c r="M22" s="7">
        <v>145</v>
      </c>
      <c r="N22" s="57">
        <v>143</v>
      </c>
      <c r="O22" s="7">
        <v>162</v>
      </c>
      <c r="P22" s="7">
        <v>157</v>
      </c>
      <c r="Q22" s="7">
        <v>149</v>
      </c>
      <c r="R22" s="7">
        <v>144</v>
      </c>
      <c r="S22" s="7">
        <v>128</v>
      </c>
      <c r="T22" s="7">
        <v>160</v>
      </c>
      <c r="U22" s="7">
        <v>133</v>
      </c>
      <c r="V22" s="7">
        <v>148</v>
      </c>
      <c r="W22" s="7"/>
      <c r="X22" s="7"/>
      <c r="Y22" s="7">
        <v>125</v>
      </c>
      <c r="Z22" s="7">
        <v>134</v>
      </c>
      <c r="AA22" s="7">
        <v>135</v>
      </c>
      <c r="AB22" s="7">
        <v>157</v>
      </c>
      <c r="AC22" s="7"/>
      <c r="AD22" s="7"/>
      <c r="AE22" s="7">
        <v>125</v>
      </c>
      <c r="AF22" s="7">
        <v>177</v>
      </c>
      <c r="AG22" s="7">
        <v>148</v>
      </c>
      <c r="AH22" s="7">
        <v>170</v>
      </c>
      <c r="AI22" s="6">
        <f t="shared" si="0"/>
        <v>1188</v>
      </c>
      <c r="AJ22" s="6">
        <f t="shared" si="1"/>
        <v>1181</v>
      </c>
      <c r="AK22" s="6">
        <f t="shared" si="2"/>
        <v>1171</v>
      </c>
      <c r="AL22" s="6">
        <f t="shared" si="3"/>
        <v>3540</v>
      </c>
      <c r="AM22" s="6">
        <f t="shared" si="4"/>
        <v>24</v>
      </c>
      <c r="AN22" s="8">
        <f t="shared" si="5"/>
        <v>147.5</v>
      </c>
    </row>
    <row r="23" spans="1:40" ht="12.75">
      <c r="A23" s="6">
        <v>20</v>
      </c>
      <c r="B23" s="7">
        <v>3408</v>
      </c>
      <c r="C23" s="7" t="s">
        <v>47</v>
      </c>
      <c r="D23" s="10" t="s">
        <v>33</v>
      </c>
      <c r="E23" s="7">
        <v>120</v>
      </c>
      <c r="F23" s="7">
        <v>173</v>
      </c>
      <c r="G23" s="7">
        <v>186</v>
      </c>
      <c r="H23" s="7">
        <v>172</v>
      </c>
      <c r="I23" s="7">
        <v>138</v>
      </c>
      <c r="J23" s="7">
        <v>182</v>
      </c>
      <c r="K23" s="7">
        <v>172</v>
      </c>
      <c r="L23" s="7">
        <v>196</v>
      </c>
      <c r="M23" s="7"/>
      <c r="N23" s="57">
        <v>171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>
        <v>112</v>
      </c>
      <c r="Z23" s="7">
        <v>110</v>
      </c>
      <c r="AA23" s="7"/>
      <c r="AB23" s="7"/>
      <c r="AC23" s="7">
        <v>100</v>
      </c>
      <c r="AD23" s="7">
        <v>153</v>
      </c>
      <c r="AE23" s="7"/>
      <c r="AF23" s="7"/>
      <c r="AG23" s="7">
        <v>133</v>
      </c>
      <c r="AH23" s="7">
        <v>94</v>
      </c>
      <c r="AI23" s="6">
        <f t="shared" si="0"/>
        <v>1510</v>
      </c>
      <c r="AJ23" s="6">
        <f t="shared" si="1"/>
        <v>0</v>
      </c>
      <c r="AK23" s="6">
        <f t="shared" si="2"/>
        <v>702</v>
      </c>
      <c r="AL23" s="6">
        <f t="shared" si="3"/>
        <v>2212</v>
      </c>
      <c r="AM23" s="6">
        <f t="shared" si="4"/>
        <v>15</v>
      </c>
      <c r="AN23" s="8">
        <f t="shared" si="5"/>
        <v>147.46666666666667</v>
      </c>
    </row>
    <row r="24" spans="1:40" ht="12.75">
      <c r="A24" s="6">
        <v>21</v>
      </c>
      <c r="B24" s="7">
        <v>2194</v>
      </c>
      <c r="C24" s="7" t="s">
        <v>61</v>
      </c>
      <c r="D24" s="7" t="s">
        <v>35</v>
      </c>
      <c r="E24" s="7"/>
      <c r="F24" s="7"/>
      <c r="G24" s="7">
        <v>174</v>
      </c>
      <c r="H24" s="7">
        <v>158</v>
      </c>
      <c r="I24" s="7">
        <v>163</v>
      </c>
      <c r="J24" s="7">
        <v>130</v>
      </c>
      <c r="K24" s="7">
        <v>162</v>
      </c>
      <c r="L24" s="7">
        <v>172</v>
      </c>
      <c r="M24" s="7"/>
      <c r="N24" s="57"/>
      <c r="O24" s="7"/>
      <c r="P24" s="7"/>
      <c r="Q24" s="7">
        <v>109</v>
      </c>
      <c r="R24" s="7">
        <v>137</v>
      </c>
      <c r="S24" s="7">
        <v>134</v>
      </c>
      <c r="T24" s="7">
        <v>153</v>
      </c>
      <c r="U24" s="7"/>
      <c r="V24" s="7"/>
      <c r="W24" s="7"/>
      <c r="X24" s="7"/>
      <c r="Y24" s="7">
        <v>148</v>
      </c>
      <c r="Z24" s="7">
        <v>96</v>
      </c>
      <c r="AA24" s="7">
        <v>133</v>
      </c>
      <c r="AB24" s="7">
        <v>122</v>
      </c>
      <c r="AC24" s="7">
        <v>180</v>
      </c>
      <c r="AD24" s="7">
        <v>100</v>
      </c>
      <c r="AE24" s="7">
        <v>182</v>
      </c>
      <c r="AF24" s="7">
        <v>124</v>
      </c>
      <c r="AG24" s="7"/>
      <c r="AH24" s="7"/>
      <c r="AI24" s="6">
        <f t="shared" si="0"/>
        <v>959</v>
      </c>
      <c r="AJ24" s="6">
        <f t="shared" si="1"/>
        <v>533</v>
      </c>
      <c r="AK24" s="6">
        <f t="shared" si="2"/>
        <v>1085</v>
      </c>
      <c r="AL24" s="6">
        <f t="shared" si="3"/>
        <v>2577</v>
      </c>
      <c r="AM24" s="6">
        <f t="shared" si="4"/>
        <v>18</v>
      </c>
      <c r="AN24" s="8">
        <f t="shared" si="5"/>
        <v>143.16666666666666</v>
      </c>
    </row>
    <row r="25" spans="1:40" ht="12.75">
      <c r="A25" s="6">
        <v>22</v>
      </c>
      <c r="B25" s="7">
        <v>986</v>
      </c>
      <c r="C25" s="7" t="s">
        <v>60</v>
      </c>
      <c r="D25" s="7" t="s">
        <v>35</v>
      </c>
      <c r="E25" s="7">
        <v>165</v>
      </c>
      <c r="F25" s="7">
        <v>154</v>
      </c>
      <c r="G25" s="7">
        <v>187</v>
      </c>
      <c r="H25" s="7">
        <v>148</v>
      </c>
      <c r="I25" s="7">
        <v>137</v>
      </c>
      <c r="J25" s="7">
        <v>170</v>
      </c>
      <c r="K25" s="7"/>
      <c r="L25" s="7"/>
      <c r="M25" s="7">
        <v>152</v>
      </c>
      <c r="N25" s="57">
        <v>132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>
        <v>144</v>
      </c>
      <c r="Z25" s="7">
        <v>125</v>
      </c>
      <c r="AA25" s="7">
        <v>140</v>
      </c>
      <c r="AB25" s="7">
        <v>133</v>
      </c>
      <c r="AC25" s="7">
        <v>111</v>
      </c>
      <c r="AD25" s="7">
        <v>132</v>
      </c>
      <c r="AE25" s="7"/>
      <c r="AF25" s="7"/>
      <c r="AG25" s="7">
        <v>143</v>
      </c>
      <c r="AH25" s="7">
        <v>112</v>
      </c>
      <c r="AI25" s="6">
        <f t="shared" si="0"/>
        <v>1245</v>
      </c>
      <c r="AJ25" s="6">
        <f t="shared" si="1"/>
        <v>0</v>
      </c>
      <c r="AK25" s="6">
        <f t="shared" si="2"/>
        <v>1040</v>
      </c>
      <c r="AL25" s="6">
        <f t="shared" si="3"/>
        <v>2285</v>
      </c>
      <c r="AM25" s="6">
        <f t="shared" si="4"/>
        <v>16</v>
      </c>
      <c r="AN25" s="8">
        <f t="shared" si="5"/>
        <v>142.8125</v>
      </c>
    </row>
    <row r="26" spans="1:40" ht="12.75">
      <c r="A26" s="6">
        <v>23</v>
      </c>
      <c r="B26" s="7">
        <v>1902</v>
      </c>
      <c r="C26" s="7" t="s">
        <v>46</v>
      </c>
      <c r="D26" s="7" t="s">
        <v>33</v>
      </c>
      <c r="E26" s="7">
        <v>141</v>
      </c>
      <c r="F26" s="7">
        <v>154</v>
      </c>
      <c r="G26" s="7">
        <v>130</v>
      </c>
      <c r="H26" s="7">
        <v>166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>
        <v>161</v>
      </c>
      <c r="Z26" s="7">
        <v>122</v>
      </c>
      <c r="AA26" s="7">
        <v>161</v>
      </c>
      <c r="AB26" s="7">
        <v>107</v>
      </c>
      <c r="AC26" s="7"/>
      <c r="AD26" s="7"/>
      <c r="AE26" s="7"/>
      <c r="AF26" s="7"/>
      <c r="AG26" s="7"/>
      <c r="AH26" s="7"/>
      <c r="AI26" s="6">
        <f t="shared" si="0"/>
        <v>591</v>
      </c>
      <c r="AJ26" s="6">
        <f t="shared" si="1"/>
        <v>0</v>
      </c>
      <c r="AK26" s="6">
        <f t="shared" si="2"/>
        <v>551</v>
      </c>
      <c r="AL26" s="6">
        <f t="shared" si="3"/>
        <v>1142</v>
      </c>
      <c r="AM26" s="6">
        <f t="shared" si="4"/>
        <v>8</v>
      </c>
      <c r="AN26" s="8">
        <f t="shared" si="5"/>
        <v>142.75</v>
      </c>
    </row>
    <row r="27" spans="1:40" ht="12.75">
      <c r="A27" s="6">
        <v>24</v>
      </c>
      <c r="B27" s="7">
        <v>3333</v>
      </c>
      <c r="C27" s="7" t="s">
        <v>53</v>
      </c>
      <c r="D27" s="7" t="s">
        <v>34</v>
      </c>
      <c r="E27" s="7">
        <v>168</v>
      </c>
      <c r="F27" s="7">
        <v>149</v>
      </c>
      <c r="G27" s="7">
        <v>90</v>
      </c>
      <c r="H27" s="7">
        <v>130</v>
      </c>
      <c r="I27" s="7"/>
      <c r="J27" s="7"/>
      <c r="K27" s="7">
        <v>104</v>
      </c>
      <c r="L27" s="7">
        <v>160</v>
      </c>
      <c r="M27" s="7"/>
      <c r="N27" s="57"/>
      <c r="O27" s="7">
        <v>208</v>
      </c>
      <c r="P27" s="7">
        <v>161</v>
      </c>
      <c r="Q27" s="7">
        <v>145</v>
      </c>
      <c r="R27" s="7">
        <v>152</v>
      </c>
      <c r="S27" s="7">
        <v>125</v>
      </c>
      <c r="T27" s="7">
        <v>130</v>
      </c>
      <c r="U27" s="7">
        <v>118</v>
      </c>
      <c r="V27" s="7">
        <v>115</v>
      </c>
      <c r="W27" s="7"/>
      <c r="X27" s="7"/>
      <c r="Y27" s="7">
        <v>108</v>
      </c>
      <c r="Z27" s="7">
        <v>168</v>
      </c>
      <c r="AA27" s="7">
        <v>134</v>
      </c>
      <c r="AB27" s="7">
        <v>137</v>
      </c>
      <c r="AC27" s="7">
        <v>171</v>
      </c>
      <c r="AD27" s="7">
        <v>151</v>
      </c>
      <c r="AE27" s="7">
        <v>154</v>
      </c>
      <c r="AF27" s="7">
        <v>164</v>
      </c>
      <c r="AG27" s="7">
        <v>130</v>
      </c>
      <c r="AH27" s="7">
        <v>127</v>
      </c>
      <c r="AI27" s="6">
        <f t="shared" si="0"/>
        <v>801</v>
      </c>
      <c r="AJ27" s="6">
        <f t="shared" si="1"/>
        <v>1154</v>
      </c>
      <c r="AK27" s="6">
        <f t="shared" si="2"/>
        <v>1444</v>
      </c>
      <c r="AL27" s="6">
        <f t="shared" si="3"/>
        <v>3399</v>
      </c>
      <c r="AM27" s="6">
        <f t="shared" si="4"/>
        <v>24</v>
      </c>
      <c r="AN27" s="8">
        <f t="shared" si="5"/>
        <v>141.625</v>
      </c>
    </row>
    <row r="28" spans="1:40" ht="12.75">
      <c r="A28" s="6">
        <v>25</v>
      </c>
      <c r="B28" s="7">
        <v>1453</v>
      </c>
      <c r="C28" s="7" t="s">
        <v>38</v>
      </c>
      <c r="D28" s="7" t="s">
        <v>31</v>
      </c>
      <c r="E28" s="7">
        <v>168</v>
      </c>
      <c r="F28" s="7">
        <v>134</v>
      </c>
      <c r="G28" s="7">
        <v>179</v>
      </c>
      <c r="H28" s="7">
        <v>147</v>
      </c>
      <c r="I28" s="7">
        <v>150</v>
      </c>
      <c r="J28" s="7">
        <v>141</v>
      </c>
      <c r="K28" s="7"/>
      <c r="L28" s="7"/>
      <c r="M28" s="7">
        <v>108</v>
      </c>
      <c r="N28" s="57">
        <v>125</v>
      </c>
      <c r="O28" s="7">
        <v>146</v>
      </c>
      <c r="P28" s="7">
        <v>117</v>
      </c>
      <c r="Q28" s="7">
        <v>157</v>
      </c>
      <c r="R28" s="7">
        <v>135</v>
      </c>
      <c r="S28" s="7"/>
      <c r="T28" s="7"/>
      <c r="U28" s="7"/>
      <c r="V28" s="7"/>
      <c r="W28" s="7">
        <v>144</v>
      </c>
      <c r="X28" s="7">
        <v>124</v>
      </c>
      <c r="Y28" s="7">
        <v>137</v>
      </c>
      <c r="Z28" s="7">
        <v>115</v>
      </c>
      <c r="AA28" s="7">
        <v>162</v>
      </c>
      <c r="AB28" s="7">
        <v>161</v>
      </c>
      <c r="AC28" s="7">
        <v>137</v>
      </c>
      <c r="AD28" s="7">
        <v>144</v>
      </c>
      <c r="AE28" s="7"/>
      <c r="AF28" s="7"/>
      <c r="AG28" s="7">
        <v>143</v>
      </c>
      <c r="AH28" s="7">
        <v>127</v>
      </c>
      <c r="AI28" s="6">
        <f t="shared" si="0"/>
        <v>1152</v>
      </c>
      <c r="AJ28" s="6">
        <f t="shared" si="1"/>
        <v>823</v>
      </c>
      <c r="AK28" s="6">
        <f t="shared" si="2"/>
        <v>1126</v>
      </c>
      <c r="AL28" s="6">
        <f t="shared" si="3"/>
        <v>3101</v>
      </c>
      <c r="AM28" s="6">
        <f t="shared" si="4"/>
        <v>22</v>
      </c>
      <c r="AN28" s="8">
        <f t="shared" si="5"/>
        <v>140.95454545454547</v>
      </c>
    </row>
    <row r="29" spans="1:40" ht="12.75">
      <c r="A29" s="6">
        <v>26</v>
      </c>
      <c r="B29" s="7">
        <v>1342</v>
      </c>
      <c r="C29" s="7" t="s">
        <v>44</v>
      </c>
      <c r="D29" s="7" t="s">
        <v>32</v>
      </c>
      <c r="E29" s="7">
        <v>149</v>
      </c>
      <c r="F29" s="7">
        <v>143</v>
      </c>
      <c r="G29" s="7">
        <v>136</v>
      </c>
      <c r="H29" s="7">
        <v>128</v>
      </c>
      <c r="I29" s="7">
        <v>118</v>
      </c>
      <c r="J29" s="7">
        <v>156</v>
      </c>
      <c r="K29" s="7">
        <v>131</v>
      </c>
      <c r="L29" s="7">
        <v>162</v>
      </c>
      <c r="M29" s="7">
        <v>126</v>
      </c>
      <c r="N29" s="57">
        <v>126</v>
      </c>
      <c r="O29" s="7">
        <v>159</v>
      </c>
      <c r="P29" s="7">
        <v>137</v>
      </c>
      <c r="Q29" s="7">
        <v>134</v>
      </c>
      <c r="R29" s="7">
        <v>127</v>
      </c>
      <c r="S29" s="7">
        <v>162</v>
      </c>
      <c r="T29" s="7">
        <v>144</v>
      </c>
      <c r="U29" s="7">
        <v>136</v>
      </c>
      <c r="V29" s="7">
        <v>141</v>
      </c>
      <c r="W29" s="7">
        <v>105</v>
      </c>
      <c r="X29" s="7">
        <v>137</v>
      </c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6">
        <f t="shared" si="0"/>
        <v>1375</v>
      </c>
      <c r="AJ29" s="6">
        <f t="shared" si="1"/>
        <v>1382</v>
      </c>
      <c r="AK29" s="6">
        <f t="shared" si="2"/>
        <v>0</v>
      </c>
      <c r="AL29" s="6">
        <f t="shared" si="3"/>
        <v>2757</v>
      </c>
      <c r="AM29" s="6">
        <f t="shared" si="4"/>
        <v>20</v>
      </c>
      <c r="AN29" s="8">
        <f t="shared" si="5"/>
        <v>137.85</v>
      </c>
    </row>
    <row r="30" spans="1:40" ht="12.75">
      <c r="A30" s="6">
        <v>27</v>
      </c>
      <c r="B30" s="7">
        <v>3294</v>
      </c>
      <c r="C30" s="7" t="s">
        <v>52</v>
      </c>
      <c r="D30" s="7" t="s">
        <v>34</v>
      </c>
      <c r="E30" s="7"/>
      <c r="F30" s="7"/>
      <c r="G30" s="7">
        <v>148</v>
      </c>
      <c r="H30" s="7">
        <v>127</v>
      </c>
      <c r="I30" s="7">
        <v>136</v>
      </c>
      <c r="J30" s="7">
        <v>140</v>
      </c>
      <c r="K30" s="7"/>
      <c r="L30" s="7"/>
      <c r="M30" s="7">
        <v>144</v>
      </c>
      <c r="N30" s="57">
        <v>128</v>
      </c>
      <c r="O30" s="7"/>
      <c r="P30" s="7"/>
      <c r="Q30" s="7">
        <v>114</v>
      </c>
      <c r="R30" s="7">
        <v>152</v>
      </c>
      <c r="S30" s="7">
        <v>102</v>
      </c>
      <c r="T30" s="7">
        <v>150</v>
      </c>
      <c r="U30" s="7">
        <v>113</v>
      </c>
      <c r="V30" s="7">
        <v>196</v>
      </c>
      <c r="W30" s="7">
        <v>126</v>
      </c>
      <c r="X30" s="7">
        <v>138</v>
      </c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6">
        <f t="shared" si="0"/>
        <v>823</v>
      </c>
      <c r="AJ30" s="6">
        <f t="shared" si="1"/>
        <v>1091</v>
      </c>
      <c r="AK30" s="6">
        <f t="shared" si="2"/>
        <v>0</v>
      </c>
      <c r="AL30" s="6">
        <f t="shared" si="3"/>
        <v>1914</v>
      </c>
      <c r="AM30" s="6">
        <f t="shared" si="4"/>
        <v>14</v>
      </c>
      <c r="AN30" s="8">
        <f t="shared" si="5"/>
        <v>136.71428571428572</v>
      </c>
    </row>
    <row r="31" spans="1:40" ht="12.75">
      <c r="A31" s="6">
        <v>28</v>
      </c>
      <c r="B31" s="7">
        <v>3410</v>
      </c>
      <c r="C31" s="7" t="s">
        <v>65</v>
      </c>
      <c r="D31" s="7" t="s">
        <v>32</v>
      </c>
      <c r="E31" s="7">
        <v>100</v>
      </c>
      <c r="F31" s="7">
        <v>129</v>
      </c>
      <c r="G31" s="7">
        <v>130</v>
      </c>
      <c r="H31" s="7">
        <v>147</v>
      </c>
      <c r="I31" s="7">
        <v>124</v>
      </c>
      <c r="J31" s="7">
        <v>166</v>
      </c>
      <c r="K31" s="7">
        <v>168</v>
      </c>
      <c r="L31" s="7">
        <v>154</v>
      </c>
      <c r="M31" s="7">
        <v>145</v>
      </c>
      <c r="N31" s="57">
        <v>163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>
        <v>117</v>
      </c>
      <c r="Z31" s="7">
        <v>133</v>
      </c>
      <c r="AA31" s="7">
        <v>140</v>
      </c>
      <c r="AB31" s="7">
        <v>131</v>
      </c>
      <c r="AC31" s="7">
        <v>151</v>
      </c>
      <c r="AD31" s="7">
        <v>126</v>
      </c>
      <c r="AE31" s="7">
        <v>109</v>
      </c>
      <c r="AF31" s="7">
        <v>157</v>
      </c>
      <c r="AG31" s="7">
        <v>131</v>
      </c>
      <c r="AH31" s="7">
        <v>101</v>
      </c>
      <c r="AI31" s="6">
        <f t="shared" si="0"/>
        <v>1426</v>
      </c>
      <c r="AJ31" s="6">
        <f t="shared" si="1"/>
        <v>0</v>
      </c>
      <c r="AK31" s="6">
        <f t="shared" si="2"/>
        <v>1296</v>
      </c>
      <c r="AL31" s="6">
        <f t="shared" si="3"/>
        <v>2722</v>
      </c>
      <c r="AM31" s="6">
        <f t="shared" si="4"/>
        <v>20</v>
      </c>
      <c r="AN31" s="8">
        <f t="shared" si="5"/>
        <v>136.1</v>
      </c>
    </row>
    <row r="32" spans="1:40" ht="12.75">
      <c r="A32" s="6">
        <v>29</v>
      </c>
      <c r="B32" s="7">
        <v>2049</v>
      </c>
      <c r="C32" s="7" t="s">
        <v>49</v>
      </c>
      <c r="D32" s="7" t="s">
        <v>33</v>
      </c>
      <c r="E32" s="7"/>
      <c r="F32" s="7"/>
      <c r="G32" s="7"/>
      <c r="H32" s="7"/>
      <c r="I32" s="7">
        <v>152</v>
      </c>
      <c r="J32" s="7">
        <v>128</v>
      </c>
      <c r="K32" s="7">
        <v>115</v>
      </c>
      <c r="L32" s="7"/>
      <c r="M32" s="7">
        <v>122</v>
      </c>
      <c r="N32" s="57">
        <v>135</v>
      </c>
      <c r="O32" s="7"/>
      <c r="P32" s="7"/>
      <c r="Q32" s="7"/>
      <c r="R32" s="7"/>
      <c r="S32" s="7"/>
      <c r="T32" s="7"/>
      <c r="U32" s="7">
        <v>128</v>
      </c>
      <c r="V32" s="7">
        <v>148</v>
      </c>
      <c r="W32" s="7">
        <v>133</v>
      </c>
      <c r="X32" s="7">
        <v>185</v>
      </c>
      <c r="Y32" s="7"/>
      <c r="Z32" s="7"/>
      <c r="AA32" s="7"/>
      <c r="AB32" s="7"/>
      <c r="AC32" s="7"/>
      <c r="AD32" s="7"/>
      <c r="AE32" s="7">
        <v>109</v>
      </c>
      <c r="AF32" s="7">
        <v>108</v>
      </c>
      <c r="AG32" s="7">
        <v>148</v>
      </c>
      <c r="AH32" s="7">
        <v>143</v>
      </c>
      <c r="AI32" s="6">
        <f t="shared" si="0"/>
        <v>652</v>
      </c>
      <c r="AJ32" s="6">
        <f t="shared" si="1"/>
        <v>594</v>
      </c>
      <c r="AK32" s="6">
        <f t="shared" si="2"/>
        <v>508</v>
      </c>
      <c r="AL32" s="6">
        <f t="shared" si="3"/>
        <v>1754</v>
      </c>
      <c r="AM32" s="6">
        <f t="shared" si="4"/>
        <v>13</v>
      </c>
      <c r="AN32" s="8">
        <f t="shared" si="5"/>
        <v>134.92307692307693</v>
      </c>
    </row>
    <row r="33" spans="1:40" ht="12.75">
      <c r="A33" s="6">
        <v>30</v>
      </c>
      <c r="B33" s="7">
        <v>3421</v>
      </c>
      <c r="C33" s="7" t="s">
        <v>59</v>
      </c>
      <c r="D33" s="7" t="s">
        <v>35</v>
      </c>
      <c r="E33" s="10"/>
      <c r="F33" s="10"/>
      <c r="G33" s="10"/>
      <c r="H33" s="10"/>
      <c r="I33" s="10">
        <v>144</v>
      </c>
      <c r="J33" s="10">
        <v>119</v>
      </c>
      <c r="K33" s="10">
        <v>154</v>
      </c>
      <c r="L33" s="10">
        <v>101</v>
      </c>
      <c r="M33" s="10"/>
      <c r="N33" s="57"/>
      <c r="O33" s="10">
        <v>114</v>
      </c>
      <c r="P33" s="10">
        <v>150</v>
      </c>
      <c r="Q33" s="10"/>
      <c r="R33" s="10"/>
      <c r="S33" s="10">
        <v>128</v>
      </c>
      <c r="T33" s="10">
        <v>133</v>
      </c>
      <c r="U33" s="10">
        <v>105</v>
      </c>
      <c r="V33" s="10">
        <v>167</v>
      </c>
      <c r="W33" s="10">
        <v>114</v>
      </c>
      <c r="X33" s="10">
        <v>148</v>
      </c>
      <c r="Y33" s="10">
        <v>135</v>
      </c>
      <c r="Z33" s="10">
        <v>148</v>
      </c>
      <c r="AA33" s="10"/>
      <c r="AB33" s="10"/>
      <c r="AC33" s="10">
        <v>137</v>
      </c>
      <c r="AD33" s="10">
        <v>102</v>
      </c>
      <c r="AE33" s="10">
        <v>114</v>
      </c>
      <c r="AF33" s="10">
        <v>139</v>
      </c>
      <c r="AG33" s="10">
        <v>106</v>
      </c>
      <c r="AH33" s="10">
        <v>128</v>
      </c>
      <c r="AI33" s="6">
        <f t="shared" si="0"/>
        <v>518</v>
      </c>
      <c r="AJ33" s="6">
        <f t="shared" si="1"/>
        <v>1059</v>
      </c>
      <c r="AK33" s="6">
        <f t="shared" si="2"/>
        <v>1009</v>
      </c>
      <c r="AL33" s="6">
        <f t="shared" si="3"/>
        <v>2586</v>
      </c>
      <c r="AM33" s="6">
        <f t="shared" si="4"/>
        <v>20</v>
      </c>
      <c r="AN33" s="8">
        <f t="shared" si="5"/>
        <v>129.3</v>
      </c>
    </row>
    <row r="34" spans="1:40" ht="12.75">
      <c r="A34" s="6">
        <v>31</v>
      </c>
      <c r="B34" s="7">
        <v>3406</v>
      </c>
      <c r="C34" s="7" t="s">
        <v>54</v>
      </c>
      <c r="D34" s="7" t="s">
        <v>34</v>
      </c>
      <c r="E34" s="7">
        <v>129</v>
      </c>
      <c r="F34" s="7">
        <v>116</v>
      </c>
      <c r="G34" s="7"/>
      <c r="H34" s="7"/>
      <c r="I34" s="7">
        <v>133</v>
      </c>
      <c r="J34" s="7">
        <v>135</v>
      </c>
      <c r="K34" s="7">
        <v>107</v>
      </c>
      <c r="L34" s="7">
        <v>190</v>
      </c>
      <c r="M34" s="7"/>
      <c r="N34" s="57"/>
      <c r="O34" s="7"/>
      <c r="P34" s="7"/>
      <c r="Q34" s="7"/>
      <c r="R34" s="7"/>
      <c r="S34" s="7"/>
      <c r="T34" s="7"/>
      <c r="U34" s="7"/>
      <c r="V34" s="7"/>
      <c r="W34" s="7"/>
      <c r="X34" s="7"/>
      <c r="Y34" s="7">
        <v>146</v>
      </c>
      <c r="Z34" s="7">
        <v>124</v>
      </c>
      <c r="AA34" s="7">
        <v>108</v>
      </c>
      <c r="AB34" s="7">
        <v>110</v>
      </c>
      <c r="AC34" s="7">
        <v>113</v>
      </c>
      <c r="AD34" s="7">
        <v>134</v>
      </c>
      <c r="AE34" s="7"/>
      <c r="AF34" s="7"/>
      <c r="AG34" s="7"/>
      <c r="AH34" s="7"/>
      <c r="AI34" s="6">
        <f t="shared" si="0"/>
        <v>810</v>
      </c>
      <c r="AJ34" s="6">
        <f t="shared" si="1"/>
        <v>0</v>
      </c>
      <c r="AK34" s="6">
        <f t="shared" si="2"/>
        <v>735</v>
      </c>
      <c r="AL34" s="6">
        <f t="shared" si="3"/>
        <v>1545</v>
      </c>
      <c r="AM34" s="6">
        <f t="shared" si="4"/>
        <v>12</v>
      </c>
      <c r="AN34" s="8">
        <f t="shared" si="5"/>
        <v>128.75</v>
      </c>
    </row>
    <row r="35" spans="1:40" s="11" customFormat="1" ht="12.75">
      <c r="A35" s="6">
        <v>32</v>
      </c>
      <c r="B35" s="7">
        <v>1156</v>
      </c>
      <c r="C35" s="7" t="s">
        <v>43</v>
      </c>
      <c r="D35" s="7" t="s">
        <v>32</v>
      </c>
      <c r="E35" s="7">
        <v>121</v>
      </c>
      <c r="F35" s="7">
        <v>109</v>
      </c>
      <c r="G35" s="7"/>
      <c r="H35" s="7"/>
      <c r="I35" s="7"/>
      <c r="J35" s="7"/>
      <c r="K35" s="7"/>
      <c r="L35" s="7"/>
      <c r="M35" s="7"/>
      <c r="N35" s="5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6">
        <f t="shared" si="0"/>
        <v>230</v>
      </c>
      <c r="AJ35" s="6">
        <f t="shared" si="1"/>
        <v>0</v>
      </c>
      <c r="AK35" s="6">
        <f t="shared" si="2"/>
        <v>0</v>
      </c>
      <c r="AL35" s="6">
        <f t="shared" si="3"/>
        <v>230</v>
      </c>
      <c r="AM35" s="6">
        <f t="shared" si="4"/>
        <v>2</v>
      </c>
      <c r="AN35" s="8">
        <f t="shared" si="5"/>
        <v>115</v>
      </c>
    </row>
    <row r="36" spans="1:40" s="11" customFormat="1" ht="12.75" hidden="1">
      <c r="A36" s="6">
        <v>33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5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6">
        <f t="shared" si="0"/>
        <v>0</v>
      </c>
      <c r="AJ36" s="6">
        <f t="shared" si="1"/>
        <v>0</v>
      </c>
      <c r="AK36" s="6">
        <f t="shared" si="2"/>
        <v>0</v>
      </c>
      <c r="AL36" s="6">
        <f t="shared" si="3"/>
        <v>0</v>
      </c>
      <c r="AM36" s="6">
        <f t="shared" si="4"/>
        <v>0</v>
      </c>
      <c r="AN36" s="8" t="e">
        <f t="shared" si="5"/>
        <v>#DIV/0!</v>
      </c>
    </row>
    <row r="37" spans="1:40" s="11" customFormat="1" ht="12.75" hidden="1">
      <c r="A37" s="6">
        <v>34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5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6">
        <f t="shared" si="0"/>
        <v>0</v>
      </c>
      <c r="AJ37" s="6">
        <f t="shared" si="1"/>
        <v>0</v>
      </c>
      <c r="AK37" s="6">
        <f t="shared" si="2"/>
        <v>0</v>
      </c>
      <c r="AL37" s="6">
        <f t="shared" si="3"/>
        <v>0</v>
      </c>
      <c r="AM37" s="6">
        <f t="shared" si="4"/>
        <v>0</v>
      </c>
      <c r="AN37" s="8" t="e">
        <f t="shared" si="5"/>
        <v>#DIV/0!</v>
      </c>
    </row>
    <row r="38" spans="1:40" ht="12.75" hidden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5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6">
        <f t="shared" si="0"/>
        <v>0</v>
      </c>
      <c r="AJ38" s="6">
        <f t="shared" si="1"/>
        <v>0</v>
      </c>
      <c r="AK38" s="6">
        <f t="shared" si="2"/>
        <v>0</v>
      </c>
      <c r="AL38" s="6">
        <f t="shared" si="3"/>
        <v>0</v>
      </c>
      <c r="AM38" s="6">
        <f t="shared" si="4"/>
        <v>0</v>
      </c>
      <c r="AN38" s="8" t="e">
        <f t="shared" si="5"/>
        <v>#DIV/0!</v>
      </c>
    </row>
    <row r="39" spans="35:40" ht="12.75">
      <c r="AI39" s="12"/>
      <c r="AJ39" s="12"/>
      <c r="AK39" s="12"/>
      <c r="AL39" s="12"/>
      <c r="AM39" s="12"/>
      <c r="AN39" s="13"/>
    </row>
    <row r="40" spans="35:40" ht="12.75">
      <c r="AI40" s="12"/>
      <c r="AJ40" s="12"/>
      <c r="AK40" s="12"/>
      <c r="AL40" s="12"/>
      <c r="AM40" s="12"/>
      <c r="AN40" s="13"/>
    </row>
    <row r="41" spans="35:40" ht="12.75">
      <c r="AI41" s="12"/>
      <c r="AJ41" s="12"/>
      <c r="AK41" s="12"/>
      <c r="AL41" s="12"/>
      <c r="AM41" s="12"/>
      <c r="AN41" s="13"/>
    </row>
    <row r="42" spans="35:40" ht="12.75">
      <c r="AI42" s="12"/>
      <c r="AJ42" s="12"/>
      <c r="AK42" s="12"/>
      <c r="AL42" s="12"/>
      <c r="AM42" s="12"/>
      <c r="AN42" s="13"/>
    </row>
    <row r="43" spans="35:40" ht="12.75">
      <c r="AI43" s="12"/>
      <c r="AJ43" s="12"/>
      <c r="AK43" s="12"/>
      <c r="AL43" s="12"/>
      <c r="AM43" s="12"/>
      <c r="AN43" s="13"/>
    </row>
    <row r="44" spans="35:40" ht="12.75">
      <c r="AI44" s="12"/>
      <c r="AJ44" s="12"/>
      <c r="AK44" s="12"/>
      <c r="AL44" s="12"/>
      <c r="AM44" s="12"/>
      <c r="AN44" s="13"/>
    </row>
    <row r="45" spans="35:40" ht="12.75">
      <c r="AI45" s="12"/>
      <c r="AJ45" s="12"/>
      <c r="AK45" s="12"/>
      <c r="AL45" s="12"/>
      <c r="AM45" s="12"/>
      <c r="AN45" s="13"/>
    </row>
    <row r="46" spans="35:40" ht="12.75">
      <c r="AI46" s="12"/>
      <c r="AJ46" s="12"/>
      <c r="AK46" s="12"/>
      <c r="AL46" s="12"/>
      <c r="AM46" s="12"/>
      <c r="AN46" s="13"/>
    </row>
    <row r="47" spans="35:40" ht="12.75">
      <c r="AI47" s="12"/>
      <c r="AJ47" s="12"/>
      <c r="AK47" s="12"/>
      <c r="AL47" s="12"/>
      <c r="AM47" s="12"/>
      <c r="AN47" s="13"/>
    </row>
    <row r="48" spans="35:40" ht="12.75">
      <c r="AI48" s="12"/>
      <c r="AJ48" s="12"/>
      <c r="AK48" s="12"/>
      <c r="AL48" s="12"/>
      <c r="AM48" s="12"/>
      <c r="AN48" s="13"/>
    </row>
    <row r="49" spans="35:40" ht="12.75">
      <c r="AI49" s="12"/>
      <c r="AJ49" s="12"/>
      <c r="AK49" s="12"/>
      <c r="AL49" s="12"/>
      <c r="AM49" s="12"/>
      <c r="AN49" s="13"/>
    </row>
    <row r="50" spans="35:40" ht="12.75">
      <c r="AI50" s="12"/>
      <c r="AJ50" s="12"/>
      <c r="AK50" s="12"/>
      <c r="AL50" s="12"/>
      <c r="AM50" s="12"/>
      <c r="AN50" s="13"/>
    </row>
    <row r="51" spans="35:40" ht="12.75">
      <c r="AI51" s="12"/>
      <c r="AJ51" s="12"/>
      <c r="AK51" s="12"/>
      <c r="AL51" s="12"/>
      <c r="AM51" s="12"/>
      <c r="AN51" s="13"/>
    </row>
    <row r="52" spans="35:40" ht="12.75">
      <c r="AI52" s="12"/>
      <c r="AJ52" s="12"/>
      <c r="AK52" s="12"/>
      <c r="AL52" s="12"/>
      <c r="AM52" s="12"/>
      <c r="AN52" s="13"/>
    </row>
    <row r="53" spans="35:40" ht="12.75">
      <c r="AI53" s="12"/>
      <c r="AJ53" s="12"/>
      <c r="AK53" s="12"/>
      <c r="AL53" s="12"/>
      <c r="AM53" s="12"/>
      <c r="AN53" s="13"/>
    </row>
    <row r="54" spans="35:40" ht="12.75">
      <c r="AI54" s="12"/>
      <c r="AJ54" s="12"/>
      <c r="AK54" s="12"/>
      <c r="AL54" s="12"/>
      <c r="AM54" s="12"/>
      <c r="AN54" s="13"/>
    </row>
    <row r="55" spans="35:40" ht="12.75">
      <c r="AI55" s="12"/>
      <c r="AJ55" s="12"/>
      <c r="AK55" s="12"/>
      <c r="AL55" s="12"/>
      <c r="AM55" s="12"/>
      <c r="AN55" s="13"/>
    </row>
    <row r="56" spans="35:40" ht="12.75">
      <c r="AI56" s="12"/>
      <c r="AJ56" s="12"/>
      <c r="AK56" s="12"/>
      <c r="AL56" s="12"/>
      <c r="AM56" s="12"/>
      <c r="AN56" s="13"/>
    </row>
    <row r="57" spans="35:40" ht="12.75">
      <c r="AI57" s="12"/>
      <c r="AJ57" s="12"/>
      <c r="AK57" s="12"/>
      <c r="AL57" s="12"/>
      <c r="AM57" s="12"/>
      <c r="AN57" s="13"/>
    </row>
    <row r="58" spans="35:40" ht="12.75">
      <c r="AI58" s="12"/>
      <c r="AJ58" s="12"/>
      <c r="AK58" s="12"/>
      <c r="AL58" s="12"/>
      <c r="AM58" s="12"/>
      <c r="AN58" s="13"/>
    </row>
    <row r="59" spans="35:40" ht="12.75">
      <c r="AI59" s="12"/>
      <c r="AJ59" s="12"/>
      <c r="AK59" s="12"/>
      <c r="AL59" s="12"/>
      <c r="AM59" s="12"/>
      <c r="AN59" s="13"/>
    </row>
    <row r="60" spans="35:40" ht="12.75">
      <c r="AI60" s="12"/>
      <c r="AJ60" s="12"/>
      <c r="AK60" s="12"/>
      <c r="AL60" s="12"/>
      <c r="AM60" s="12"/>
      <c r="AN60" s="13"/>
    </row>
    <row r="61" spans="35:40" ht="12.75">
      <c r="AI61" s="12"/>
      <c r="AJ61" s="12"/>
      <c r="AK61" s="12"/>
      <c r="AL61" s="12"/>
      <c r="AM61" s="12"/>
      <c r="AN61" s="13"/>
    </row>
    <row r="62" spans="35:40" ht="12.75">
      <c r="AI62" s="12"/>
      <c r="AJ62" s="12"/>
      <c r="AK62" s="12"/>
      <c r="AL62" s="12"/>
      <c r="AM62" s="12"/>
      <c r="AN62" s="13"/>
    </row>
    <row r="63" spans="35:40" ht="12.75">
      <c r="AI63" s="12"/>
      <c r="AJ63" s="12"/>
      <c r="AK63" s="12"/>
      <c r="AL63" s="12"/>
      <c r="AM63" s="12"/>
      <c r="AN63" s="13"/>
    </row>
    <row r="64" spans="1:40" ht="12.75">
      <c r="A64" s="14"/>
      <c r="B64" s="15"/>
      <c r="AI64" s="12"/>
      <c r="AJ64" s="12"/>
      <c r="AK64" s="12"/>
      <c r="AL64" s="12"/>
      <c r="AM64" s="12"/>
      <c r="AN64" s="13"/>
    </row>
    <row r="65" spans="1:40" ht="12.75">
      <c r="A65" s="14"/>
      <c r="B65" s="15"/>
      <c r="AI65" s="12"/>
      <c r="AJ65" s="12"/>
      <c r="AK65" s="12"/>
      <c r="AL65" s="12"/>
      <c r="AM65" s="12"/>
      <c r="AN65" s="13"/>
    </row>
    <row r="66" spans="1:40" ht="12.75">
      <c r="A66" s="14"/>
      <c r="B66" s="15"/>
      <c r="AI66" s="12"/>
      <c r="AJ66" s="12"/>
      <c r="AK66" s="12"/>
      <c r="AL66" s="12"/>
      <c r="AM66" s="12"/>
      <c r="AN66" s="13"/>
    </row>
    <row r="67" spans="1:40" ht="12.75">
      <c r="A67" s="14"/>
      <c r="B67" s="15"/>
      <c r="AI67" s="12"/>
      <c r="AJ67" s="12"/>
      <c r="AK67" s="12"/>
      <c r="AL67" s="12"/>
      <c r="AM67" s="12"/>
      <c r="AN67" s="13"/>
    </row>
    <row r="68" spans="1:40" ht="12.75">
      <c r="A68" s="14"/>
      <c r="B68" s="15"/>
      <c r="AI68" s="12"/>
      <c r="AJ68" s="12"/>
      <c r="AK68" s="12"/>
      <c r="AL68" s="12"/>
      <c r="AM68" s="12"/>
      <c r="AN68" s="13"/>
    </row>
    <row r="69" spans="1:40" ht="12.75">
      <c r="A69" s="14"/>
      <c r="B69" s="15"/>
      <c r="AI69" s="12"/>
      <c r="AJ69" s="12"/>
      <c r="AK69" s="12"/>
      <c r="AL69" s="12"/>
      <c r="AM69" s="12"/>
      <c r="AN69" s="13"/>
    </row>
    <row r="70" spans="1:40" ht="12.75">
      <c r="A70" s="14"/>
      <c r="B70" s="15"/>
      <c r="AI70" s="12"/>
      <c r="AJ70" s="12"/>
      <c r="AK70" s="12"/>
      <c r="AL70" s="12"/>
      <c r="AM70" s="12"/>
      <c r="AN70" s="13"/>
    </row>
    <row r="71" spans="35:40" ht="12.75">
      <c r="AI71" s="12"/>
      <c r="AJ71" s="12"/>
      <c r="AK71" s="12"/>
      <c r="AL71" s="12"/>
      <c r="AM71" s="12"/>
      <c r="AN71" s="13"/>
    </row>
    <row r="72" spans="35:40" ht="12.75">
      <c r="AI72" s="12"/>
      <c r="AJ72" s="12"/>
      <c r="AK72" s="12"/>
      <c r="AL72" s="12"/>
      <c r="AM72" s="12"/>
      <c r="AN72" s="13"/>
    </row>
    <row r="73" spans="35:40" ht="12.75">
      <c r="AI73" s="12"/>
      <c r="AJ73" s="12"/>
      <c r="AK73" s="12"/>
      <c r="AL73" s="12"/>
      <c r="AM73" s="12"/>
      <c r="AN73" s="13"/>
    </row>
    <row r="74" spans="35:40" ht="12.75">
      <c r="AI74" s="12"/>
      <c r="AJ74" s="12"/>
      <c r="AK74" s="12"/>
      <c r="AL74" s="12"/>
      <c r="AM74" s="12"/>
      <c r="AN74" s="13"/>
    </row>
    <row r="75" spans="35:39" ht="12.75">
      <c r="AI75" s="12"/>
      <c r="AJ75" s="12"/>
      <c r="AK75" s="12"/>
      <c r="AL75" s="12"/>
      <c r="AM75" s="12"/>
    </row>
    <row r="76" ht="12.75">
      <c r="AM76" s="12"/>
    </row>
    <row r="77" ht="12.75">
      <c r="AM77" s="12"/>
    </row>
    <row r="78" ht="12.75">
      <c r="AM78" s="12"/>
    </row>
  </sheetData>
  <sheetProtection/>
  <printOptions/>
  <pageMargins left="0.5905511811023623" right="0.35433070866141736" top="1.5748031496062993" bottom="0.1968503937007874" header="0" footer="0"/>
  <pageSetup fitToHeight="1" fitToWidth="1" horizontalDpi="240" verticalDpi="240" orientation="landscape" paperSize="9" r:id="rId1"/>
  <headerFooter alignWithMargins="0">
    <oddHeader>&amp;C&amp;"Arial,Normal"&amp;16
LLIGA CATALANA DE BOWLING 2015-2016
3a DIVISIÓ MASCULINA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Roser</cp:lastModifiedBy>
  <cp:lastPrinted>2016-02-15T17:04:37Z</cp:lastPrinted>
  <dcterms:created xsi:type="dcterms:W3CDTF">1999-10-03T14:06:37Z</dcterms:created>
  <dcterms:modified xsi:type="dcterms:W3CDTF">2016-02-15T17:44:51Z</dcterms:modified>
  <cp:category/>
  <cp:version/>
  <cp:contentType/>
  <cp:contentStatus/>
</cp:coreProperties>
</file>